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3"/>
  <workbookPr codeName="ThisWorkbook" defaultThemeVersion="124226"/>
  <mc:AlternateContent xmlns:mc="http://schemas.openxmlformats.org/markup-compatibility/2006">
    <mc:Choice Requires="x15">
      <x15ac:absPath xmlns:x15ac="http://schemas.microsoft.com/office/spreadsheetml/2010/11/ac" url="M:\Stormwater\STORM WATER TECHNICAL ASSISTANCE\SWTA Publications\Spreadsheet - Runoff Reduction Credits\"/>
    </mc:Choice>
  </mc:AlternateContent>
  <xr:revisionPtr revIDLastSave="0" documentId="8_{3F2B57A7-76D8-47BB-8513-D429CDE852AC}" xr6:coauthVersionLast="47" xr6:coauthVersionMax="47" xr10:uidLastSave="{00000000-0000-0000-0000-000000000000}"/>
  <workbookProtection workbookAlgorithmName="SHA-512" workbookHashValue="KQT8EBLcwzMtx3m3KDkjbQy2oG2U8KiVx2ap0U8jzieyIu5XrrYqQZrf8OD9z9QDFsjjD3Nu5pPm/3fMDcSebw==" workbookSaltValue="ZycglQrrUbtKpC041f7BFw==" workbookSpinCount="100000" lockStructure="1"/>
  <bookViews>
    <workbookView xWindow="28680" yWindow="-120" windowWidth="29040" windowHeight="15840" firstSheet="5" activeTab="5" xr2:uid="{00000000-000D-0000-FFFF-FFFF00000000}"/>
  </bookViews>
  <sheets>
    <sheet name="UPDATE LOG" sheetId="28" state="hidden" r:id="rId1"/>
    <sheet name="Project Info &amp; Summary" sheetId="26" r:id="rId2"/>
    <sheet name="Project Info &amp; WQv Calculation" sheetId="16" state="hidden" r:id="rId3"/>
    <sheet name="Area A" sheetId="30" r:id="rId4"/>
    <sheet name="Area B" sheetId="31" r:id="rId5"/>
    <sheet name="Area C" sheetId="29" r:id="rId6"/>
    <sheet name="Area D" sheetId="18" r:id="rId7"/>
    <sheet name="Subwatershed Summary" sheetId="17" state="hidden" r:id="rId8"/>
    <sheet name="Area Unit Conversion" sheetId="22" r:id="rId9"/>
  </sheets>
  <definedNames>
    <definedName name="_xlnm._FilterDatabase" localSheetId="3" hidden="1">'Area A'!#REF!</definedName>
    <definedName name="_xlnm._FilterDatabase" localSheetId="4" hidden="1">'Area B'!#REF!</definedName>
    <definedName name="_xlnm._FilterDatabase" localSheetId="5" hidden="1">'Area C'!#REF!</definedName>
    <definedName name="_xlnm._FilterDatabase" localSheetId="6" hidden="1">'Area D'!#REF!</definedName>
    <definedName name="_xlnm.Print_Area" localSheetId="3">'Area A'!$A$1:$M$43</definedName>
    <definedName name="_xlnm.Print_Area" localSheetId="4">'Area B'!$A$1:$M$43</definedName>
    <definedName name="_xlnm.Print_Area" localSheetId="5">'Area C'!$A$1:$M$43</definedName>
    <definedName name="_xlnm.Print_Area" localSheetId="6">'Area D'!$A$1:$M$43</definedName>
    <definedName name="_xlnm.Print_Area" localSheetId="1">'Project Info &amp; Summary'!$A$14:$J$68</definedName>
    <definedName name="_xlnm.Print_Area" localSheetId="2">'Project Info &amp; WQv Calculation'!$A$1:$J$47</definedName>
    <definedName name="_xlnm.Print_Area" localSheetId="7">'Subwatershed Summary'!$A$1:$J$51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0" l="1"/>
  <c r="E25" i="26"/>
  <c r="B8" i="30"/>
  <c r="B9" i="30"/>
  <c r="E27" i="26"/>
  <c r="Q17" i="30"/>
  <c r="Q19" i="30"/>
  <c r="Q20" i="30"/>
  <c r="Q21" i="30"/>
  <c r="Q22" i="30"/>
  <c r="Q24" i="30"/>
  <c r="Q25" i="30"/>
  <c r="Q27" i="30"/>
  <c r="Q28" i="30"/>
  <c r="Q30" i="30"/>
  <c r="Q31" i="30"/>
  <c r="Q32" i="30"/>
  <c r="Q33" i="30"/>
  <c r="Q35" i="30"/>
  <c r="Q42" i="30"/>
  <c r="G17" i="30"/>
  <c r="H17" i="30"/>
  <c r="K17" i="30"/>
  <c r="R17" i="30"/>
  <c r="R19" i="30"/>
  <c r="R20" i="30"/>
  <c r="R21" i="30"/>
  <c r="R22" i="30"/>
  <c r="R24" i="30"/>
  <c r="R25" i="30"/>
  <c r="R27" i="30"/>
  <c r="R28" i="30"/>
  <c r="R30" i="30"/>
  <c r="R31" i="30"/>
  <c r="R32" i="30"/>
  <c r="R33" i="30"/>
  <c r="R35" i="30"/>
  <c r="R42" i="30"/>
  <c r="G19" i="30"/>
  <c r="H19" i="30"/>
  <c r="K19" i="30"/>
  <c r="S17" i="30"/>
  <c r="S19" i="30"/>
  <c r="S20" i="30"/>
  <c r="S21" i="30"/>
  <c r="S22" i="30"/>
  <c r="S24" i="30"/>
  <c r="S25" i="30"/>
  <c r="S27" i="30"/>
  <c r="S28" i="30"/>
  <c r="S30" i="30"/>
  <c r="S31" i="30"/>
  <c r="S32" i="30"/>
  <c r="S33" i="30"/>
  <c r="S35" i="30"/>
  <c r="S42" i="30"/>
  <c r="G20" i="30"/>
  <c r="H20" i="30"/>
  <c r="K20" i="30"/>
  <c r="T17" i="30"/>
  <c r="T19" i="30"/>
  <c r="T20" i="30"/>
  <c r="T21" i="30"/>
  <c r="T22" i="30"/>
  <c r="T24" i="30"/>
  <c r="T25" i="30"/>
  <c r="T27" i="30"/>
  <c r="T28" i="30"/>
  <c r="T30" i="30"/>
  <c r="T31" i="30"/>
  <c r="T32" i="30"/>
  <c r="T33" i="30"/>
  <c r="T35" i="30"/>
  <c r="T42" i="30"/>
  <c r="G21" i="30"/>
  <c r="H21" i="30"/>
  <c r="K21" i="30"/>
  <c r="U17" i="30"/>
  <c r="U19" i="30"/>
  <c r="U20" i="30"/>
  <c r="U21" i="30"/>
  <c r="U22" i="30"/>
  <c r="U24" i="30"/>
  <c r="U25" i="30"/>
  <c r="U27" i="30"/>
  <c r="U28" i="30"/>
  <c r="U30" i="30"/>
  <c r="U31" i="30"/>
  <c r="U32" i="30"/>
  <c r="U33" i="30"/>
  <c r="U35" i="30"/>
  <c r="U42" i="30"/>
  <c r="G22" i="30"/>
  <c r="H22" i="30"/>
  <c r="K22" i="30"/>
  <c r="V17" i="30"/>
  <c r="V19" i="30"/>
  <c r="V20" i="30"/>
  <c r="V21" i="30"/>
  <c r="V22" i="30"/>
  <c r="V24" i="30"/>
  <c r="V25" i="30"/>
  <c r="V27" i="30"/>
  <c r="V28" i="30"/>
  <c r="V30" i="30"/>
  <c r="V31" i="30"/>
  <c r="V32" i="30"/>
  <c r="V33" i="30"/>
  <c r="V35" i="30"/>
  <c r="V42" i="30"/>
  <c r="G24" i="30"/>
  <c r="H24" i="30"/>
  <c r="K24" i="30"/>
  <c r="W17" i="30"/>
  <c r="W19" i="30"/>
  <c r="W20" i="30"/>
  <c r="W21" i="30"/>
  <c r="W22" i="30"/>
  <c r="W24" i="30"/>
  <c r="W25" i="30"/>
  <c r="W27" i="30"/>
  <c r="W28" i="30"/>
  <c r="W30" i="30"/>
  <c r="W31" i="30"/>
  <c r="W32" i="30"/>
  <c r="W33" i="30"/>
  <c r="W35" i="30"/>
  <c r="W42" i="30"/>
  <c r="G25" i="30"/>
  <c r="H25" i="30"/>
  <c r="K25" i="30"/>
  <c r="AJ31" i="30"/>
  <c r="AJ32" i="30"/>
  <c r="AJ33" i="30"/>
  <c r="AJ30" i="30"/>
  <c r="AJ24" i="30"/>
  <c r="AJ25" i="30"/>
  <c r="AJ42" i="30"/>
  <c r="X17" i="30"/>
  <c r="X19" i="30"/>
  <c r="X20" i="30"/>
  <c r="X21" i="30"/>
  <c r="X22" i="30"/>
  <c r="X24" i="30"/>
  <c r="X25" i="30"/>
  <c r="X27" i="30"/>
  <c r="X28" i="30"/>
  <c r="X30" i="30"/>
  <c r="X31" i="30"/>
  <c r="X32" i="30"/>
  <c r="X33" i="30"/>
  <c r="X35" i="30"/>
  <c r="X42" i="30"/>
  <c r="G27" i="30"/>
  <c r="H27" i="30"/>
  <c r="AK24" i="30"/>
  <c r="AK25" i="30"/>
  <c r="AK42" i="30"/>
  <c r="K27" i="30"/>
  <c r="AL31" i="30"/>
  <c r="AL32" i="30"/>
  <c r="AL33" i="30"/>
  <c r="AL30" i="30"/>
  <c r="AL24" i="30"/>
  <c r="AL25" i="30"/>
  <c r="AL42" i="30"/>
  <c r="Y17" i="30"/>
  <c r="Y19" i="30"/>
  <c r="Y20" i="30"/>
  <c r="Y21" i="30"/>
  <c r="Y22" i="30"/>
  <c r="Y24" i="30"/>
  <c r="Y25" i="30"/>
  <c r="Y27" i="30"/>
  <c r="Y28" i="30"/>
  <c r="Y30" i="30"/>
  <c r="Y31" i="30"/>
  <c r="Y32" i="30"/>
  <c r="Y33" i="30"/>
  <c r="Y35" i="30"/>
  <c r="Y42" i="30"/>
  <c r="G28" i="30"/>
  <c r="H28" i="30"/>
  <c r="AM24" i="30"/>
  <c r="AM25" i="30"/>
  <c r="AM42" i="30"/>
  <c r="K28" i="30"/>
  <c r="Z17" i="30"/>
  <c r="Z19" i="30"/>
  <c r="Z20" i="30"/>
  <c r="Z21" i="30"/>
  <c r="Z22" i="30"/>
  <c r="Z24" i="30"/>
  <c r="Z25" i="30"/>
  <c r="Z27" i="30"/>
  <c r="Z28" i="30"/>
  <c r="Z30" i="30"/>
  <c r="Z31" i="30"/>
  <c r="Z32" i="30"/>
  <c r="Z33" i="30"/>
  <c r="Z35" i="30"/>
  <c r="Z42" i="30"/>
  <c r="G30" i="30"/>
  <c r="D30" i="30"/>
  <c r="H30" i="30"/>
  <c r="K30" i="30"/>
  <c r="D31" i="30"/>
  <c r="AA17" i="30"/>
  <c r="AA19" i="30"/>
  <c r="AA20" i="30"/>
  <c r="AA21" i="30"/>
  <c r="AA22" i="30"/>
  <c r="AA24" i="30"/>
  <c r="AA25" i="30"/>
  <c r="AA27" i="30"/>
  <c r="AA28" i="30"/>
  <c r="AA30" i="30"/>
  <c r="AA31" i="30"/>
  <c r="AA32" i="30"/>
  <c r="AA33" i="30"/>
  <c r="AA35" i="30"/>
  <c r="AA42" i="30"/>
  <c r="G31" i="30"/>
  <c r="H31" i="30"/>
  <c r="K31" i="30"/>
  <c r="AB17" i="30"/>
  <c r="AB19" i="30"/>
  <c r="AB20" i="30"/>
  <c r="AB21" i="30"/>
  <c r="AB22" i="30"/>
  <c r="L24" i="30"/>
  <c r="AB24" i="30"/>
  <c r="L25" i="30"/>
  <c r="AB25" i="30"/>
  <c r="AB27" i="30"/>
  <c r="AB28" i="30"/>
  <c r="AB30" i="30"/>
  <c r="AB31" i="30"/>
  <c r="AB32" i="30"/>
  <c r="AB33" i="30"/>
  <c r="AB35" i="30"/>
  <c r="AB42" i="30"/>
  <c r="G32" i="30"/>
  <c r="D32" i="30"/>
  <c r="H32" i="30"/>
  <c r="K32" i="30"/>
  <c r="AC17" i="30"/>
  <c r="AC19" i="30"/>
  <c r="AC20" i="30"/>
  <c r="AC21" i="30"/>
  <c r="AC22" i="30"/>
  <c r="AC24" i="30"/>
  <c r="AC25" i="30"/>
  <c r="AC27" i="30"/>
  <c r="AC28" i="30"/>
  <c r="AC30" i="30"/>
  <c r="AC31" i="30"/>
  <c r="AC32" i="30"/>
  <c r="AC33" i="30"/>
  <c r="AC35" i="30"/>
  <c r="AC42" i="30"/>
  <c r="G33" i="30"/>
  <c r="D33" i="30"/>
  <c r="H33" i="30"/>
  <c r="K33" i="30"/>
  <c r="AD17" i="30"/>
  <c r="AD19" i="30"/>
  <c r="AD20" i="30"/>
  <c r="AD21" i="30"/>
  <c r="AD22" i="30"/>
  <c r="AD24" i="30"/>
  <c r="AD25" i="30"/>
  <c r="AD27" i="30"/>
  <c r="AD28" i="30"/>
  <c r="AD30" i="30"/>
  <c r="AD31" i="30"/>
  <c r="AD32" i="30"/>
  <c r="AD33" i="30"/>
  <c r="AD35" i="30"/>
  <c r="AD42" i="30"/>
  <c r="G35" i="30"/>
  <c r="H35" i="30"/>
  <c r="K35" i="30"/>
  <c r="AE17" i="30"/>
  <c r="AE19" i="30"/>
  <c r="AE20" i="30"/>
  <c r="AE21" i="30"/>
  <c r="AE22" i="30"/>
  <c r="AE24" i="30"/>
  <c r="AE25" i="30"/>
  <c r="AE27" i="30"/>
  <c r="AE28" i="30"/>
  <c r="AE30" i="30"/>
  <c r="AE31" i="30"/>
  <c r="AE32" i="30"/>
  <c r="AE33" i="30"/>
  <c r="AE35" i="30"/>
  <c r="AE42" i="30"/>
  <c r="G39" i="30"/>
  <c r="H39" i="30"/>
  <c r="K39" i="30"/>
  <c r="AF17" i="30"/>
  <c r="AF19" i="30"/>
  <c r="AF20" i="30"/>
  <c r="AF21" i="30"/>
  <c r="AF22" i="30"/>
  <c r="AF24" i="30"/>
  <c r="AF25" i="30"/>
  <c r="AF27" i="30"/>
  <c r="AF28" i="30"/>
  <c r="AF30" i="30"/>
  <c r="AF31" i="30"/>
  <c r="AF32" i="30"/>
  <c r="AF33" i="30"/>
  <c r="AF35" i="30"/>
  <c r="AF42" i="30"/>
  <c r="G40" i="30"/>
  <c r="H40" i="30"/>
  <c r="K40" i="30"/>
  <c r="K41" i="30"/>
  <c r="E28" i="26"/>
  <c r="E22" i="26"/>
  <c r="E40" i="26"/>
  <c r="E23" i="26"/>
  <c r="E51" i="26"/>
  <c r="E50" i="26"/>
  <c r="E49" i="26"/>
  <c r="E42" i="26"/>
  <c r="E41" i="26"/>
  <c r="E33" i="26"/>
  <c r="E32" i="26"/>
  <c r="E31" i="26"/>
  <c r="E24" i="26"/>
  <c r="I41" i="31"/>
  <c r="C41" i="31"/>
  <c r="B41" i="31"/>
  <c r="D40" i="31"/>
  <c r="D39" i="31"/>
  <c r="AL37" i="31"/>
  <c r="AJ37" i="31"/>
  <c r="AF37" i="31"/>
  <c r="AE37" i="31"/>
  <c r="AD37" i="31"/>
  <c r="AC37" i="31"/>
  <c r="AB37" i="31"/>
  <c r="AA37" i="31"/>
  <c r="Z37" i="31"/>
  <c r="Y37" i="31"/>
  <c r="X37" i="31"/>
  <c r="W37" i="31"/>
  <c r="V37" i="31"/>
  <c r="U37" i="31"/>
  <c r="T37" i="31"/>
  <c r="S37" i="31"/>
  <c r="R37" i="31"/>
  <c r="Q37" i="31"/>
  <c r="H37" i="31"/>
  <c r="D37" i="31"/>
  <c r="AM35" i="31"/>
  <c r="AL35" i="31"/>
  <c r="AK35" i="31"/>
  <c r="AJ35" i="31"/>
  <c r="AF35" i="31"/>
  <c r="AE35" i="31"/>
  <c r="AD35" i="31"/>
  <c r="AC35" i="31"/>
  <c r="AB35" i="31"/>
  <c r="AA35" i="31"/>
  <c r="Z35" i="31"/>
  <c r="Y35" i="31"/>
  <c r="X35" i="31"/>
  <c r="W35" i="31"/>
  <c r="V35" i="31"/>
  <c r="U35" i="31"/>
  <c r="T35" i="31"/>
  <c r="S35" i="31"/>
  <c r="R35" i="31"/>
  <c r="Q35" i="31"/>
  <c r="D35" i="31"/>
  <c r="AM33" i="31"/>
  <c r="AL33" i="31"/>
  <c r="AK33" i="31"/>
  <c r="AJ33" i="31"/>
  <c r="AF33" i="31"/>
  <c r="AE33" i="31"/>
  <c r="AD33" i="31"/>
  <c r="AC33" i="31"/>
  <c r="AB33" i="31"/>
  <c r="AA33" i="31"/>
  <c r="Z33" i="31"/>
  <c r="Y33" i="31"/>
  <c r="X33" i="31"/>
  <c r="W33" i="31"/>
  <c r="V33" i="31"/>
  <c r="U33" i="31"/>
  <c r="T33" i="31"/>
  <c r="S33" i="31"/>
  <c r="R33" i="31"/>
  <c r="Q33" i="31"/>
  <c r="D33" i="31"/>
  <c r="AM32" i="31"/>
  <c r="AL32" i="31"/>
  <c r="AK32" i="31"/>
  <c r="AJ32" i="31"/>
  <c r="AF32" i="31"/>
  <c r="AE32" i="31"/>
  <c r="AD32" i="31"/>
  <c r="AC32" i="31"/>
  <c r="AB32" i="31"/>
  <c r="AA32" i="31"/>
  <c r="Z32" i="31"/>
  <c r="Y32" i="31"/>
  <c r="X32" i="31"/>
  <c r="W32" i="31"/>
  <c r="V32" i="31"/>
  <c r="U32" i="31"/>
  <c r="T32" i="31"/>
  <c r="S32" i="31"/>
  <c r="R32" i="31"/>
  <c r="Q32" i="31"/>
  <c r="D32" i="31"/>
  <c r="AM31" i="31"/>
  <c r="AL31" i="31"/>
  <c r="AK31" i="31"/>
  <c r="AJ31" i="31"/>
  <c r="AF31" i="31"/>
  <c r="AE31" i="31"/>
  <c r="AD31" i="31"/>
  <c r="AC31" i="31"/>
  <c r="AB31" i="31"/>
  <c r="AA31" i="31"/>
  <c r="Z31" i="31"/>
  <c r="Y31" i="31"/>
  <c r="X31" i="31"/>
  <c r="W31" i="31"/>
  <c r="V31" i="31"/>
  <c r="U31" i="31"/>
  <c r="T31" i="31"/>
  <c r="S31" i="31"/>
  <c r="R31" i="31"/>
  <c r="Q31" i="31"/>
  <c r="D31" i="31"/>
  <c r="AM30" i="31"/>
  <c r="AL30" i="31"/>
  <c r="AK30" i="31"/>
  <c r="AJ30" i="31"/>
  <c r="AF30" i="31"/>
  <c r="AE30" i="31"/>
  <c r="AD30" i="31"/>
  <c r="AC30" i="31"/>
  <c r="AB30" i="31"/>
  <c r="AA30" i="31"/>
  <c r="Z30" i="31"/>
  <c r="Y30" i="31"/>
  <c r="X30" i="31"/>
  <c r="W30" i="31"/>
  <c r="V30" i="31"/>
  <c r="U30" i="31"/>
  <c r="T30" i="31"/>
  <c r="S30" i="31"/>
  <c r="R30" i="31"/>
  <c r="Q30" i="31"/>
  <c r="D30" i="31"/>
  <c r="AM28" i="31"/>
  <c r="AL28" i="31"/>
  <c r="AF28" i="31"/>
  <c r="AE28" i="31"/>
  <c r="AD28" i="31"/>
  <c r="AC28" i="31"/>
  <c r="AB28" i="31"/>
  <c r="AA28" i="31"/>
  <c r="Z28" i="31"/>
  <c r="Y28" i="31"/>
  <c r="X28" i="31"/>
  <c r="W28" i="31"/>
  <c r="V28" i="31"/>
  <c r="U28" i="31"/>
  <c r="T28" i="31"/>
  <c r="S28" i="31"/>
  <c r="R28" i="31"/>
  <c r="Q28" i="31"/>
  <c r="D28" i="31"/>
  <c r="AK27" i="31"/>
  <c r="AJ27" i="31"/>
  <c r="AF27" i="31"/>
  <c r="AE27" i="31"/>
  <c r="AD27" i="31"/>
  <c r="AC27" i="31"/>
  <c r="AB27" i="31"/>
  <c r="AA27" i="31"/>
  <c r="Z27" i="31"/>
  <c r="Y27" i="31"/>
  <c r="X27" i="31"/>
  <c r="W27" i="31"/>
  <c r="V27" i="31"/>
  <c r="U27" i="31"/>
  <c r="T27" i="31"/>
  <c r="S27" i="31"/>
  <c r="R27" i="31"/>
  <c r="Q27" i="31"/>
  <c r="D27" i="31"/>
  <c r="AM25" i="31"/>
  <c r="AL25" i="31"/>
  <c r="AK25" i="31"/>
  <c r="AJ25" i="31"/>
  <c r="AF25" i="31"/>
  <c r="AE25" i="31"/>
  <c r="W17" i="31"/>
  <c r="W19" i="31"/>
  <c r="W20" i="31"/>
  <c r="W21" i="31"/>
  <c r="W22" i="31"/>
  <c r="W24" i="31"/>
  <c r="W25" i="31"/>
  <c r="W42" i="31"/>
  <c r="G25" i="31"/>
  <c r="H25" i="31"/>
  <c r="K25" i="31"/>
  <c r="L25" i="31"/>
  <c r="AD25" i="31"/>
  <c r="AC25" i="31"/>
  <c r="AA25" i="31"/>
  <c r="Z25" i="31"/>
  <c r="Y25" i="31"/>
  <c r="X25" i="31"/>
  <c r="V25" i="31"/>
  <c r="U25" i="31"/>
  <c r="T25" i="31"/>
  <c r="S25" i="31"/>
  <c r="R25" i="31"/>
  <c r="Q25" i="31"/>
  <c r="D25" i="31"/>
  <c r="AM24" i="31"/>
  <c r="AL24" i="31"/>
  <c r="AK24" i="31"/>
  <c r="AJ24" i="31"/>
  <c r="AF24" i="31"/>
  <c r="AE24" i="31"/>
  <c r="V17" i="31"/>
  <c r="V19" i="31"/>
  <c r="V20" i="31"/>
  <c r="V21" i="31"/>
  <c r="V22" i="31"/>
  <c r="V24" i="31"/>
  <c r="V42" i="31"/>
  <c r="G24" i="31"/>
  <c r="D24" i="31"/>
  <c r="H24" i="31"/>
  <c r="K24" i="31"/>
  <c r="L24" i="31"/>
  <c r="AD24" i="31"/>
  <c r="AC24" i="31"/>
  <c r="AB24" i="31"/>
  <c r="AA24" i="31"/>
  <c r="Z24" i="31"/>
  <c r="Y24" i="31"/>
  <c r="X24" i="31"/>
  <c r="U24" i="31"/>
  <c r="T24" i="31"/>
  <c r="S24" i="31"/>
  <c r="R24" i="31"/>
  <c r="Q24" i="31"/>
  <c r="AL22" i="31"/>
  <c r="AJ22" i="31"/>
  <c r="AF22" i="31"/>
  <c r="AE22" i="31"/>
  <c r="AD22" i="31"/>
  <c r="AC22" i="31"/>
  <c r="AB22" i="31"/>
  <c r="AA22" i="31"/>
  <c r="Z22" i="31"/>
  <c r="Y22" i="31"/>
  <c r="X22" i="31"/>
  <c r="U22" i="31"/>
  <c r="T22" i="31"/>
  <c r="S22" i="31"/>
  <c r="R22" i="31"/>
  <c r="Q22" i="31"/>
  <c r="D22" i="31"/>
  <c r="AM21" i="31"/>
  <c r="AL21" i="31"/>
  <c r="AK21" i="31"/>
  <c r="AK42" i="31"/>
  <c r="AJ21" i="31"/>
  <c r="AF21" i="31"/>
  <c r="AE21" i="31"/>
  <c r="AD21" i="31"/>
  <c r="AC21" i="31"/>
  <c r="AB21" i="31"/>
  <c r="AA21" i="31"/>
  <c r="Z21" i="31"/>
  <c r="Y21" i="31"/>
  <c r="X21" i="31"/>
  <c r="U21" i="31"/>
  <c r="T21" i="31"/>
  <c r="S21" i="31"/>
  <c r="R21" i="31"/>
  <c r="Q21" i="31"/>
  <c r="D21" i="31"/>
  <c r="AL20" i="31"/>
  <c r="AJ20" i="31"/>
  <c r="AF20" i="31"/>
  <c r="AE20" i="31"/>
  <c r="AD20" i="31"/>
  <c r="AC20" i="31"/>
  <c r="AB20" i="31"/>
  <c r="AA20" i="31"/>
  <c r="Z20" i="31"/>
  <c r="Y20" i="31"/>
  <c r="X20" i="31"/>
  <c r="U20" i="31"/>
  <c r="T20" i="31"/>
  <c r="S20" i="31"/>
  <c r="R20" i="31"/>
  <c r="Q20" i="31"/>
  <c r="D20" i="31"/>
  <c r="AL19" i="31"/>
  <c r="AJ19" i="31"/>
  <c r="AF19" i="31"/>
  <c r="AE19" i="31"/>
  <c r="AD19" i="31"/>
  <c r="AC19" i="31"/>
  <c r="AB19" i="31"/>
  <c r="AA19" i="31"/>
  <c r="Z19" i="31"/>
  <c r="Y19" i="31"/>
  <c r="X19" i="31"/>
  <c r="U19" i="31"/>
  <c r="T19" i="31"/>
  <c r="S19" i="31"/>
  <c r="R19" i="31"/>
  <c r="Q19" i="31"/>
  <c r="D19" i="31"/>
  <c r="AL17" i="31"/>
  <c r="AL42" i="31"/>
  <c r="AJ17" i="31"/>
  <c r="AJ42" i="31"/>
  <c r="AF17" i="31"/>
  <c r="AE17" i="31"/>
  <c r="AD17" i="31"/>
  <c r="AC17" i="31"/>
  <c r="AB17" i="31"/>
  <c r="AA17" i="31"/>
  <c r="Z17" i="31"/>
  <c r="Y17" i="31"/>
  <c r="X17" i="31"/>
  <c r="U17" i="31"/>
  <c r="T17" i="31"/>
  <c r="S17" i="31"/>
  <c r="R17" i="31"/>
  <c r="Q17" i="31"/>
  <c r="D17" i="31"/>
  <c r="AF15" i="31"/>
  <c r="AE15" i="31"/>
  <c r="AD15" i="31"/>
  <c r="AC15" i="31"/>
  <c r="AB15" i="31"/>
  <c r="AA15" i="31"/>
  <c r="Z15" i="31"/>
  <c r="Y15" i="31"/>
  <c r="X15" i="31"/>
  <c r="W15" i="31"/>
  <c r="V15" i="31"/>
  <c r="U15" i="31"/>
  <c r="T15" i="31"/>
  <c r="S15" i="31"/>
  <c r="R15" i="31"/>
  <c r="Q15" i="31"/>
  <c r="D15" i="31"/>
  <c r="H15" i="31"/>
  <c r="N14" i="31"/>
  <c r="B7" i="31"/>
  <c r="B8" i="31"/>
  <c r="B9" i="31"/>
  <c r="B6" i="31"/>
  <c r="D6" i="31"/>
  <c r="G5" i="31"/>
  <c r="D5" i="31"/>
  <c r="D4" i="31"/>
  <c r="A2" i="31"/>
  <c r="I41" i="30"/>
  <c r="C41" i="30"/>
  <c r="B41" i="30"/>
  <c r="D40" i="30"/>
  <c r="D39" i="30"/>
  <c r="AL37" i="30"/>
  <c r="AJ37" i="30"/>
  <c r="AF37" i="30"/>
  <c r="AE37" i="30"/>
  <c r="AD37" i="30"/>
  <c r="AC37" i="30"/>
  <c r="AB37" i="30"/>
  <c r="AA37" i="30"/>
  <c r="Z37" i="30"/>
  <c r="Y37" i="30"/>
  <c r="X37" i="30"/>
  <c r="W37" i="30"/>
  <c r="V37" i="30"/>
  <c r="U37" i="30"/>
  <c r="T37" i="30"/>
  <c r="S37" i="30"/>
  <c r="R37" i="30"/>
  <c r="Q37" i="30"/>
  <c r="H37" i="30"/>
  <c r="D37" i="30"/>
  <c r="AM35" i="30"/>
  <c r="AL35" i="30"/>
  <c r="AK35" i="30"/>
  <c r="AJ35" i="30"/>
  <c r="D35" i="30"/>
  <c r="AM33" i="30"/>
  <c r="AK33" i="30"/>
  <c r="AM32" i="30"/>
  <c r="AK32" i="30"/>
  <c r="AM31" i="30"/>
  <c r="AK31" i="30"/>
  <c r="AM30" i="30"/>
  <c r="AK30" i="30"/>
  <c r="AM28" i="30"/>
  <c r="AL28" i="30"/>
  <c r="D28" i="30"/>
  <c r="AK27" i="30"/>
  <c r="AJ27" i="30"/>
  <c r="D27" i="30"/>
  <c r="D25" i="30"/>
  <c r="D24" i="30"/>
  <c r="AL22" i="30"/>
  <c r="AJ22" i="30"/>
  <c r="D22" i="30"/>
  <c r="AM21" i="30"/>
  <c r="AL21" i="30"/>
  <c r="AK21" i="30"/>
  <c r="AJ21" i="30"/>
  <c r="D21" i="30"/>
  <c r="AL20" i="30"/>
  <c r="AJ20" i="30"/>
  <c r="D20" i="30"/>
  <c r="AL19" i="30"/>
  <c r="AJ19" i="30"/>
  <c r="D19" i="30"/>
  <c r="AL17" i="30"/>
  <c r="AJ17" i="30"/>
  <c r="D17" i="30"/>
  <c r="AF15" i="30"/>
  <c r="AE15" i="30"/>
  <c r="AD15" i="30"/>
  <c r="AC15" i="30"/>
  <c r="AB15" i="30"/>
  <c r="AA15" i="30"/>
  <c r="Z15" i="30"/>
  <c r="Y15" i="30"/>
  <c r="X15" i="30"/>
  <c r="W15" i="30"/>
  <c r="V15" i="30"/>
  <c r="U15" i="30"/>
  <c r="T15" i="30"/>
  <c r="S15" i="30"/>
  <c r="R15" i="30"/>
  <c r="Q15" i="30"/>
  <c r="D15" i="30"/>
  <c r="H15" i="30"/>
  <c r="N14" i="30"/>
  <c r="B6" i="30"/>
  <c r="D6" i="30"/>
  <c r="G5" i="30"/>
  <c r="D5" i="30"/>
  <c r="D4" i="30"/>
  <c r="A2" i="30"/>
  <c r="I41" i="29"/>
  <c r="C41" i="29"/>
  <c r="B41" i="29"/>
  <c r="D40" i="29"/>
  <c r="D39" i="29"/>
  <c r="AL37" i="29"/>
  <c r="AJ37" i="29"/>
  <c r="AF37" i="29"/>
  <c r="AE37" i="29"/>
  <c r="AD37" i="29"/>
  <c r="AC37" i="29"/>
  <c r="AB37" i="29"/>
  <c r="AA37" i="29"/>
  <c r="Z37" i="29"/>
  <c r="Y37" i="29"/>
  <c r="X37" i="29"/>
  <c r="W37" i="29"/>
  <c r="V37" i="29"/>
  <c r="U37" i="29"/>
  <c r="T37" i="29"/>
  <c r="S37" i="29"/>
  <c r="R37" i="29"/>
  <c r="Q37" i="29"/>
  <c r="K37" i="29"/>
  <c r="H37" i="29"/>
  <c r="L37" i="29"/>
  <c r="D37" i="29"/>
  <c r="AM35" i="29"/>
  <c r="AL35" i="29"/>
  <c r="AK35" i="29"/>
  <c r="AJ35" i="29"/>
  <c r="AF35" i="29"/>
  <c r="AE35" i="29"/>
  <c r="AD35" i="29"/>
  <c r="AC35" i="29"/>
  <c r="AB35" i="29"/>
  <c r="AA35" i="29"/>
  <c r="Z35" i="29"/>
  <c r="Y35" i="29"/>
  <c r="X35" i="29"/>
  <c r="W35" i="29"/>
  <c r="V35" i="29"/>
  <c r="U35" i="29"/>
  <c r="T35" i="29"/>
  <c r="S35" i="29"/>
  <c r="R35" i="29"/>
  <c r="Q35" i="29"/>
  <c r="D35" i="29"/>
  <c r="AM33" i="29"/>
  <c r="AL33" i="29"/>
  <c r="AK33" i="29"/>
  <c r="AJ33" i="29"/>
  <c r="AF33" i="29"/>
  <c r="AE33" i="29"/>
  <c r="AD33" i="29"/>
  <c r="AC33" i="29"/>
  <c r="AB33" i="29"/>
  <c r="AA33" i="29"/>
  <c r="Z33" i="29"/>
  <c r="Y33" i="29"/>
  <c r="X33" i="29"/>
  <c r="W33" i="29"/>
  <c r="V33" i="29"/>
  <c r="U33" i="29"/>
  <c r="T33" i="29"/>
  <c r="S33" i="29"/>
  <c r="R33" i="29"/>
  <c r="Q33" i="29"/>
  <c r="D33" i="29"/>
  <c r="AM32" i="29"/>
  <c r="AL32" i="29"/>
  <c r="AK32" i="29"/>
  <c r="AJ32" i="29"/>
  <c r="AF32" i="29"/>
  <c r="AE32" i="29"/>
  <c r="AD32" i="29"/>
  <c r="AC32" i="29"/>
  <c r="AB32" i="29"/>
  <c r="AA32" i="29"/>
  <c r="Z32" i="29"/>
  <c r="Y32" i="29"/>
  <c r="X32" i="29"/>
  <c r="W32" i="29"/>
  <c r="V32" i="29"/>
  <c r="U32" i="29"/>
  <c r="T32" i="29"/>
  <c r="S32" i="29"/>
  <c r="R32" i="29"/>
  <c r="Q32" i="29"/>
  <c r="D32" i="29"/>
  <c r="AM31" i="29"/>
  <c r="AL31" i="29"/>
  <c r="AK31" i="29"/>
  <c r="AJ31" i="29"/>
  <c r="AF31" i="29"/>
  <c r="AE31" i="29"/>
  <c r="AD31" i="29"/>
  <c r="AC31" i="29"/>
  <c r="AB31" i="29"/>
  <c r="AA31" i="29"/>
  <c r="Z31" i="29"/>
  <c r="Y31" i="29"/>
  <c r="X31" i="29"/>
  <c r="W31" i="29"/>
  <c r="V31" i="29"/>
  <c r="U31" i="29"/>
  <c r="T31" i="29"/>
  <c r="S31" i="29"/>
  <c r="R31" i="29"/>
  <c r="Q31" i="29"/>
  <c r="D31" i="29"/>
  <c r="AM30" i="29"/>
  <c r="AL30" i="29"/>
  <c r="AK30" i="29"/>
  <c r="AJ30" i="29"/>
  <c r="AF30" i="29"/>
  <c r="AE30" i="29"/>
  <c r="AD30" i="29"/>
  <c r="AC30" i="29"/>
  <c r="AB30" i="29"/>
  <c r="AA30" i="29"/>
  <c r="Z30" i="29"/>
  <c r="Y30" i="29"/>
  <c r="X30" i="29"/>
  <c r="W30" i="29"/>
  <c r="V30" i="29"/>
  <c r="U30" i="29"/>
  <c r="T30" i="29"/>
  <c r="S30" i="29"/>
  <c r="R30" i="29"/>
  <c r="Q30" i="29"/>
  <c r="D30" i="29"/>
  <c r="AM28" i="29"/>
  <c r="AL28" i="29"/>
  <c r="AF28" i="29"/>
  <c r="AE28" i="29"/>
  <c r="AD28" i="29"/>
  <c r="AC28" i="29"/>
  <c r="AB28" i="29"/>
  <c r="AA28" i="29"/>
  <c r="Z28" i="29"/>
  <c r="Y28" i="29"/>
  <c r="X28" i="29"/>
  <c r="W28" i="29"/>
  <c r="V28" i="29"/>
  <c r="U28" i="29"/>
  <c r="T28" i="29"/>
  <c r="S28" i="29"/>
  <c r="R28" i="29"/>
  <c r="Q28" i="29"/>
  <c r="D28" i="29"/>
  <c r="AK27" i="29"/>
  <c r="AJ27" i="29"/>
  <c r="AF27" i="29"/>
  <c r="AE27" i="29"/>
  <c r="AD27" i="29"/>
  <c r="AC27" i="29"/>
  <c r="AB27" i="29"/>
  <c r="AA27" i="29"/>
  <c r="Z27" i="29"/>
  <c r="Y27" i="29"/>
  <c r="X27" i="29"/>
  <c r="W27" i="29"/>
  <c r="V27" i="29"/>
  <c r="U27" i="29"/>
  <c r="T27" i="29"/>
  <c r="S27" i="29"/>
  <c r="R27" i="29"/>
  <c r="Q27" i="29"/>
  <c r="D27" i="29"/>
  <c r="AM25" i="29"/>
  <c r="AL25" i="29"/>
  <c r="AK25" i="29"/>
  <c r="AJ25" i="29"/>
  <c r="AF25" i="29"/>
  <c r="AE25" i="29"/>
  <c r="AD25" i="29"/>
  <c r="AC25" i="29"/>
  <c r="AA25" i="29"/>
  <c r="Z25" i="29"/>
  <c r="Y25" i="29"/>
  <c r="X25" i="29"/>
  <c r="W25" i="29"/>
  <c r="V25" i="29"/>
  <c r="U25" i="29"/>
  <c r="T25" i="29"/>
  <c r="S25" i="29"/>
  <c r="R25" i="29"/>
  <c r="Q25" i="29"/>
  <c r="D25" i="29"/>
  <c r="AM24" i="29"/>
  <c r="AL24" i="29"/>
  <c r="AK24" i="29"/>
  <c r="AJ24" i="29"/>
  <c r="AF24" i="29"/>
  <c r="AE24" i="29"/>
  <c r="AD24" i="29"/>
  <c r="AC24" i="29"/>
  <c r="AB24" i="29"/>
  <c r="AA24" i="29"/>
  <c r="Z24" i="29"/>
  <c r="Y24" i="29"/>
  <c r="X24" i="29"/>
  <c r="W24" i="29"/>
  <c r="V24" i="29"/>
  <c r="U24" i="29"/>
  <c r="T24" i="29"/>
  <c r="S24" i="29"/>
  <c r="R24" i="29"/>
  <c r="Q24" i="29"/>
  <c r="D24" i="29"/>
  <c r="AL22" i="29"/>
  <c r="AJ22" i="29"/>
  <c r="AF22" i="29"/>
  <c r="AE22" i="29"/>
  <c r="AD22" i="29"/>
  <c r="AC22" i="29"/>
  <c r="AB22" i="29"/>
  <c r="AA22" i="29"/>
  <c r="Z22" i="29"/>
  <c r="Y22" i="29"/>
  <c r="X22" i="29"/>
  <c r="W22" i="29"/>
  <c r="V22" i="29"/>
  <c r="U22" i="29"/>
  <c r="T22" i="29"/>
  <c r="S22" i="29"/>
  <c r="R22" i="29"/>
  <c r="Q22" i="29"/>
  <c r="D22" i="29"/>
  <c r="AM21" i="29"/>
  <c r="AM42" i="29"/>
  <c r="AL21" i="29"/>
  <c r="AK21" i="29"/>
  <c r="AK42" i="29"/>
  <c r="AJ21" i="29"/>
  <c r="AF21" i="29"/>
  <c r="AE21" i="29"/>
  <c r="AD21" i="29"/>
  <c r="AC21" i="29"/>
  <c r="AB21" i="29"/>
  <c r="AA21" i="29"/>
  <c r="Z21" i="29"/>
  <c r="Y21" i="29"/>
  <c r="X21" i="29"/>
  <c r="W21" i="29"/>
  <c r="V21" i="29"/>
  <c r="U21" i="29"/>
  <c r="T21" i="29"/>
  <c r="S21" i="29"/>
  <c r="R21" i="29"/>
  <c r="Q21" i="29"/>
  <c r="D21" i="29"/>
  <c r="AL20" i="29"/>
  <c r="AJ20" i="29"/>
  <c r="AF20" i="29"/>
  <c r="AE20" i="29"/>
  <c r="AD20" i="29"/>
  <c r="AC20" i="29"/>
  <c r="AB20" i="29"/>
  <c r="AA20" i="29"/>
  <c r="Z20" i="29"/>
  <c r="Y20" i="29"/>
  <c r="X20" i="29"/>
  <c r="W20" i="29"/>
  <c r="V20" i="29"/>
  <c r="U20" i="29"/>
  <c r="T20" i="29"/>
  <c r="S20" i="29"/>
  <c r="R20" i="29"/>
  <c r="Q20" i="29"/>
  <c r="D20" i="29"/>
  <c r="AL19" i="29"/>
  <c r="AJ19" i="29"/>
  <c r="AF19" i="29"/>
  <c r="AE19" i="29"/>
  <c r="AD19" i="29"/>
  <c r="AC19" i="29"/>
  <c r="AB19" i="29"/>
  <c r="AA19" i="29"/>
  <c r="Z19" i="29"/>
  <c r="Y19" i="29"/>
  <c r="X19" i="29"/>
  <c r="W19" i="29"/>
  <c r="V19" i="29"/>
  <c r="U19" i="29"/>
  <c r="T19" i="29"/>
  <c r="S19" i="29"/>
  <c r="R19" i="29"/>
  <c r="Q19" i="29"/>
  <c r="D19" i="29"/>
  <c r="AL17" i="29"/>
  <c r="AJ17" i="29"/>
  <c r="AJ42" i="29"/>
  <c r="AF17" i="29"/>
  <c r="AE17" i="29"/>
  <c r="AD17" i="29"/>
  <c r="AC17" i="29"/>
  <c r="AB17" i="29"/>
  <c r="AA17" i="29"/>
  <c r="Z17" i="29"/>
  <c r="Y17" i="29"/>
  <c r="X17" i="29"/>
  <c r="W17" i="29"/>
  <c r="V17" i="29"/>
  <c r="U17" i="29"/>
  <c r="T17" i="29"/>
  <c r="S17" i="29"/>
  <c r="R17" i="29"/>
  <c r="Q17" i="29"/>
  <c r="D17" i="29"/>
  <c r="AF15" i="29"/>
  <c r="AE15" i="29"/>
  <c r="AD15" i="29"/>
  <c r="AC15" i="29"/>
  <c r="AB15" i="29"/>
  <c r="AA15" i="29"/>
  <c r="Z15" i="29"/>
  <c r="Y15" i="29"/>
  <c r="X15" i="29"/>
  <c r="W15" i="29"/>
  <c r="V15" i="29"/>
  <c r="U15" i="29"/>
  <c r="T15" i="29"/>
  <c r="S15" i="29"/>
  <c r="R15" i="29"/>
  <c r="Q15" i="29"/>
  <c r="D15" i="29"/>
  <c r="H15" i="29"/>
  <c r="N14" i="29"/>
  <c r="B7" i="29"/>
  <c r="B8" i="29"/>
  <c r="B6" i="29"/>
  <c r="D6" i="29"/>
  <c r="G5" i="29"/>
  <c r="D5" i="29"/>
  <c r="D4" i="29"/>
  <c r="A2" i="29"/>
  <c r="Z22" i="18"/>
  <c r="Z15" i="18"/>
  <c r="Z17" i="18"/>
  <c r="Z19" i="18"/>
  <c r="Z20" i="18"/>
  <c r="Z21" i="18"/>
  <c r="Z24" i="18"/>
  <c r="Z27" i="18"/>
  <c r="Z28" i="18"/>
  <c r="Z30" i="18"/>
  <c r="Z31" i="18"/>
  <c r="Z32" i="18"/>
  <c r="Z33" i="18"/>
  <c r="Z35" i="18"/>
  <c r="Z37" i="18"/>
  <c r="AA31" i="18"/>
  <c r="AB31" i="18"/>
  <c r="AC31" i="18"/>
  <c r="AA15" i="18"/>
  <c r="AB15" i="18"/>
  <c r="AC15" i="18"/>
  <c r="AM33" i="18"/>
  <c r="AL33" i="18"/>
  <c r="AK33" i="18"/>
  <c r="AJ33" i="18"/>
  <c r="AF33" i="18"/>
  <c r="AE33" i="18"/>
  <c r="AD33" i="18"/>
  <c r="Y33" i="18"/>
  <c r="X33" i="18"/>
  <c r="W33" i="18"/>
  <c r="V33" i="18"/>
  <c r="U33" i="18"/>
  <c r="T33" i="18"/>
  <c r="S33" i="18"/>
  <c r="R33" i="18"/>
  <c r="Q33" i="18"/>
  <c r="D33" i="18"/>
  <c r="AM32" i="18"/>
  <c r="AL32" i="18"/>
  <c r="AK32" i="18"/>
  <c r="AJ32" i="18"/>
  <c r="AF32" i="18"/>
  <c r="AE32" i="18"/>
  <c r="AD32" i="18"/>
  <c r="Y32" i="18"/>
  <c r="X32" i="18"/>
  <c r="W32" i="18"/>
  <c r="V32" i="18"/>
  <c r="U32" i="18"/>
  <c r="T32" i="18"/>
  <c r="S32" i="18"/>
  <c r="R32" i="18"/>
  <c r="Q32" i="18"/>
  <c r="D32" i="18"/>
  <c r="AM31" i="18"/>
  <c r="AL31" i="18"/>
  <c r="AK31" i="18"/>
  <c r="AJ31" i="18"/>
  <c r="AF31" i="18"/>
  <c r="AD31" i="18"/>
  <c r="Y31" i="18"/>
  <c r="X31" i="18"/>
  <c r="W31" i="18"/>
  <c r="V31" i="18"/>
  <c r="U31" i="18"/>
  <c r="T31" i="18"/>
  <c r="S31" i="18"/>
  <c r="R31" i="18"/>
  <c r="Q31" i="18"/>
  <c r="D31" i="18"/>
  <c r="I15" i="26"/>
  <c r="AL42" i="29"/>
  <c r="AM42" i="31"/>
  <c r="AD42" i="29"/>
  <c r="G35" i="29"/>
  <c r="H35" i="29"/>
  <c r="K35" i="29"/>
  <c r="L35" i="29"/>
  <c r="S42" i="29"/>
  <c r="G20" i="29"/>
  <c r="H20" i="29"/>
  <c r="AA42" i="29"/>
  <c r="G31" i="29"/>
  <c r="H31" i="29"/>
  <c r="K31" i="29"/>
  <c r="L31" i="29"/>
  <c r="V42" i="29"/>
  <c r="G24" i="29"/>
  <c r="H24" i="29"/>
  <c r="S42" i="31"/>
  <c r="G20" i="31"/>
  <c r="H20" i="31"/>
  <c r="AA42" i="31"/>
  <c r="G31" i="31"/>
  <c r="H31" i="31"/>
  <c r="K31" i="31"/>
  <c r="L31" i="31"/>
  <c r="AD42" i="31"/>
  <c r="G35" i="31"/>
  <c r="H35" i="31"/>
  <c r="K35" i="31"/>
  <c r="L35" i="31"/>
  <c r="X42" i="29"/>
  <c r="G27" i="29"/>
  <c r="H27" i="29"/>
  <c r="AF42" i="29"/>
  <c r="G40" i="29"/>
  <c r="H40" i="29"/>
  <c r="K40" i="29"/>
  <c r="L40" i="29"/>
  <c r="Q42" i="29"/>
  <c r="G17" i="29"/>
  <c r="H17" i="29"/>
  <c r="K17" i="29"/>
  <c r="L17" i="29"/>
  <c r="Y42" i="29"/>
  <c r="G28" i="29"/>
  <c r="H28" i="29"/>
  <c r="R42" i="29"/>
  <c r="G19" i="29"/>
  <c r="H19" i="29"/>
  <c r="Z42" i="29"/>
  <c r="G30" i="29"/>
  <c r="H30" i="29"/>
  <c r="K30" i="29"/>
  <c r="L30" i="29"/>
  <c r="W42" i="29"/>
  <c r="G25" i="29"/>
  <c r="H25" i="29"/>
  <c r="AE42" i="29"/>
  <c r="G39" i="29"/>
  <c r="H39" i="29"/>
  <c r="K39" i="29"/>
  <c r="L39" i="29"/>
  <c r="T42" i="29"/>
  <c r="G21" i="29"/>
  <c r="H21" i="29"/>
  <c r="U42" i="29"/>
  <c r="G22" i="29"/>
  <c r="H22" i="29"/>
  <c r="K22" i="29"/>
  <c r="L22" i="29"/>
  <c r="AC42" i="29"/>
  <c r="G33" i="29"/>
  <c r="H33" i="29"/>
  <c r="K33" i="29"/>
  <c r="L33" i="29"/>
  <c r="Q42" i="31"/>
  <c r="G17" i="31"/>
  <c r="H17" i="31"/>
  <c r="K17" i="31"/>
  <c r="L17" i="31"/>
  <c r="Y42" i="31"/>
  <c r="G28" i="31"/>
  <c r="H28" i="31"/>
  <c r="R42" i="31"/>
  <c r="G19" i="31"/>
  <c r="H19" i="31"/>
  <c r="Z42" i="31"/>
  <c r="G30" i="31"/>
  <c r="H30" i="31"/>
  <c r="K30" i="31"/>
  <c r="L30" i="31"/>
  <c r="T42" i="31"/>
  <c r="G21" i="31"/>
  <c r="H21" i="31"/>
  <c r="K21" i="31"/>
  <c r="L21" i="31"/>
  <c r="U42" i="31"/>
  <c r="G22" i="31"/>
  <c r="H22" i="31"/>
  <c r="AC42" i="31"/>
  <c r="G33" i="31"/>
  <c r="H33" i="31"/>
  <c r="AE42" i="31"/>
  <c r="G39" i="31"/>
  <c r="H39" i="31"/>
  <c r="K39" i="31"/>
  <c r="X42" i="31"/>
  <c r="G27" i="31"/>
  <c r="H27" i="31"/>
  <c r="AF42" i="31"/>
  <c r="G40" i="31"/>
  <c r="H40" i="31"/>
  <c r="L35" i="30"/>
  <c r="L21" i="30"/>
  <c r="L19" i="30"/>
  <c r="B9" i="29"/>
  <c r="E43" i="26"/>
  <c r="E44" i="26"/>
  <c r="E36" i="26"/>
  <c r="E34" i="26"/>
  <c r="E35" i="26"/>
  <c r="E26" i="26"/>
  <c r="K15" i="31"/>
  <c r="K37" i="31"/>
  <c r="L37" i="31"/>
  <c r="D7" i="31"/>
  <c r="K15" i="30"/>
  <c r="L37" i="30"/>
  <c r="K37" i="30"/>
  <c r="D7" i="30"/>
  <c r="K15" i="29"/>
  <c r="D7" i="29"/>
  <c r="E1" i="22"/>
  <c r="A2" i="18"/>
  <c r="K33" i="31"/>
  <c r="L33" i="31"/>
  <c r="L39" i="31"/>
  <c r="K28" i="29"/>
  <c r="L28" i="29"/>
  <c r="K27" i="29"/>
  <c r="L27" i="29"/>
  <c r="K27" i="31"/>
  <c r="L27" i="31"/>
  <c r="L27" i="30"/>
  <c r="E45" i="26"/>
  <c r="K20" i="31"/>
  <c r="L20" i="31"/>
  <c r="K19" i="31"/>
  <c r="K40" i="31"/>
  <c r="L40" i="31"/>
  <c r="AB25" i="31"/>
  <c r="AB42" i="31"/>
  <c r="G32" i="31"/>
  <c r="H32" i="31"/>
  <c r="K32" i="31"/>
  <c r="L32" i="31"/>
  <c r="K22" i="31"/>
  <c r="L22" i="31"/>
  <c r="L15" i="31"/>
  <c r="K28" i="31"/>
  <c r="L28" i="31"/>
  <c r="L22" i="30"/>
  <c r="L20" i="30"/>
  <c r="L30" i="30"/>
  <c r="L39" i="30"/>
  <c r="L15" i="30"/>
  <c r="L40" i="30"/>
  <c r="L17" i="30"/>
  <c r="K25" i="29"/>
  <c r="L25" i="29"/>
  <c r="AB25" i="29"/>
  <c r="AB42" i="29"/>
  <c r="G32" i="29"/>
  <c r="H32" i="29"/>
  <c r="K32" i="29"/>
  <c r="L32" i="29"/>
  <c r="K20" i="29"/>
  <c r="L20" i="29"/>
  <c r="K24" i="29"/>
  <c r="K21" i="29"/>
  <c r="L21" i="29"/>
  <c r="L15" i="29"/>
  <c r="K19" i="29"/>
  <c r="L19" i="29"/>
  <c r="AC32" i="18"/>
  <c r="AB32" i="18"/>
  <c r="AC33" i="18"/>
  <c r="AB33" i="18"/>
  <c r="H51" i="26"/>
  <c r="H50" i="26"/>
  <c r="H42" i="26"/>
  <c r="H41" i="26"/>
  <c r="H33" i="26"/>
  <c r="H32" i="26"/>
  <c r="H24" i="26"/>
  <c r="K41" i="29"/>
  <c r="K41" i="31"/>
  <c r="L28" i="30"/>
  <c r="L31" i="30"/>
  <c r="L19" i="31"/>
  <c r="L32" i="30"/>
  <c r="L24" i="29"/>
  <c r="E59" i="26"/>
  <c r="H59" i="26"/>
  <c r="H23" i="26"/>
  <c r="E60" i="26"/>
  <c r="H60" i="26"/>
  <c r="I2" i="17"/>
  <c r="K43" i="29"/>
  <c r="E46" i="26"/>
  <c r="K43" i="31"/>
  <c r="E37" i="26"/>
  <c r="L33" i="30"/>
  <c r="E61" i="26"/>
  <c r="B6" i="18"/>
  <c r="D6" i="18"/>
  <c r="K43" i="30"/>
  <c r="H61" i="26"/>
  <c r="E62" i="26"/>
  <c r="E63" i="26"/>
  <c r="E32" i="17"/>
  <c r="E31" i="17"/>
  <c r="E30" i="17"/>
  <c r="E23" i="17"/>
  <c r="E22" i="17"/>
  <c r="E21" i="17"/>
  <c r="E14" i="17"/>
  <c r="E13" i="17"/>
  <c r="E12" i="17"/>
  <c r="I41" i="18"/>
  <c r="D9" i="22"/>
  <c r="D5" i="22"/>
  <c r="H43" i="26"/>
  <c r="H34" i="26"/>
  <c r="E33" i="17"/>
  <c r="E24" i="17"/>
  <c r="E25" i="17"/>
  <c r="E15" i="17"/>
  <c r="E16" i="17"/>
  <c r="E5" i="17"/>
  <c r="E4" i="17"/>
  <c r="E34" i="17"/>
  <c r="E40" i="17"/>
  <c r="H32" i="17"/>
  <c r="H31" i="17"/>
  <c r="B7" i="18"/>
  <c r="E52" i="26"/>
  <c r="H52" i="26"/>
  <c r="H22" i="17"/>
  <c r="H33" i="17"/>
  <c r="H14" i="17"/>
  <c r="H13" i="17"/>
  <c r="H23" i="17"/>
  <c r="E3" i="17"/>
  <c r="E47" i="26"/>
  <c r="E26" i="17"/>
  <c r="E28" i="17"/>
  <c r="E38" i="26"/>
  <c r="E17" i="17"/>
  <c r="E6" i="17"/>
  <c r="H25" i="26"/>
  <c r="E35" i="17"/>
  <c r="E37" i="17"/>
  <c r="H15" i="17"/>
  <c r="B8" i="18"/>
  <c r="E53" i="26"/>
  <c r="H24" i="17"/>
  <c r="AJ37" i="18"/>
  <c r="AK35" i="18"/>
  <c r="AJ35" i="18"/>
  <c r="AK30" i="18"/>
  <c r="AJ30" i="18"/>
  <c r="AL37" i="18"/>
  <c r="AM35" i="18"/>
  <c r="AL35" i="18"/>
  <c r="AM30" i="18"/>
  <c r="AL30" i="18"/>
  <c r="AM25" i="18"/>
  <c r="AL25" i="18"/>
  <c r="AM24" i="18"/>
  <c r="AL24" i="18"/>
  <c r="AL20" i="18"/>
  <c r="AL19" i="18"/>
  <c r="AL17" i="18"/>
  <c r="AK25" i="18"/>
  <c r="AK24" i="18"/>
  <c r="AJ24" i="18"/>
  <c r="AJ25" i="18"/>
  <c r="AJ20" i="18"/>
  <c r="AJ19" i="18"/>
  <c r="AJ17" i="18"/>
  <c r="AK21" i="18"/>
  <c r="AJ21" i="18"/>
  <c r="AJ22" i="18"/>
  <c r="AL21" i="18"/>
  <c r="AM21" i="18"/>
  <c r="AL22" i="18"/>
  <c r="AM28" i="18"/>
  <c r="AL28" i="18"/>
  <c r="AK27" i="18"/>
  <c r="AJ27" i="18"/>
  <c r="W25" i="18"/>
  <c r="V25" i="18"/>
  <c r="U25" i="18"/>
  <c r="T25" i="18"/>
  <c r="S25" i="18"/>
  <c r="R25" i="18"/>
  <c r="Q25" i="18"/>
  <c r="W24" i="18"/>
  <c r="U24" i="18"/>
  <c r="T24" i="18"/>
  <c r="S24" i="18"/>
  <c r="R24" i="18"/>
  <c r="Q24" i="18"/>
  <c r="D25" i="18"/>
  <c r="D24" i="18"/>
  <c r="E18" i="17"/>
  <c r="E36" i="17"/>
  <c r="E27" i="17"/>
  <c r="E7" i="17"/>
  <c r="AM42" i="18"/>
  <c r="AK42" i="18"/>
  <c r="AJ42" i="18"/>
  <c r="AL42" i="18"/>
  <c r="D40" i="18"/>
  <c r="D39" i="18"/>
  <c r="D35" i="18"/>
  <c r="D30" i="18"/>
  <c r="D28" i="18"/>
  <c r="D27" i="18"/>
  <c r="D21" i="18"/>
  <c r="D37" i="18"/>
  <c r="H37" i="18"/>
  <c r="D17" i="18"/>
  <c r="D22" i="18"/>
  <c r="D20" i="18"/>
  <c r="D19" i="18"/>
  <c r="D15" i="18"/>
  <c r="H15" i="18"/>
  <c r="C41" i="18"/>
  <c r="B41" i="18"/>
  <c r="W35" i="18"/>
  <c r="V35" i="18"/>
  <c r="AF35" i="18"/>
  <c r="AD35" i="18"/>
  <c r="Y35" i="18"/>
  <c r="Q35" i="18"/>
  <c r="U35" i="18"/>
  <c r="T35" i="18"/>
  <c r="S35" i="18"/>
  <c r="R35" i="18"/>
  <c r="W30" i="18"/>
  <c r="AF30" i="18"/>
  <c r="AD30" i="18"/>
  <c r="Y30" i="18"/>
  <c r="X30" i="18"/>
  <c r="Q30" i="18"/>
  <c r="U30" i="18"/>
  <c r="T30" i="18"/>
  <c r="S30" i="18"/>
  <c r="R30" i="18"/>
  <c r="W28" i="18"/>
  <c r="V28" i="18"/>
  <c r="Y28" i="18"/>
  <c r="X28" i="18"/>
  <c r="Q28" i="18"/>
  <c r="U28" i="18"/>
  <c r="T28" i="18"/>
  <c r="S28" i="18"/>
  <c r="R28" i="18"/>
  <c r="V27" i="18"/>
  <c r="Y27" i="18"/>
  <c r="X27" i="18"/>
  <c r="Q27" i="18"/>
  <c r="U27" i="18"/>
  <c r="T27" i="18"/>
  <c r="S27" i="18"/>
  <c r="R27" i="18"/>
  <c r="W37" i="18"/>
  <c r="V37" i="18"/>
  <c r="AF37" i="18"/>
  <c r="AE37" i="18"/>
  <c r="AD37" i="18"/>
  <c r="Y37" i="18"/>
  <c r="X37" i="18"/>
  <c r="Q37" i="18"/>
  <c r="U37" i="18"/>
  <c r="T37" i="18"/>
  <c r="S37" i="18"/>
  <c r="R37" i="18"/>
  <c r="Q17" i="18"/>
  <c r="W22" i="18"/>
  <c r="AF22" i="18"/>
  <c r="AE22" i="18"/>
  <c r="AD22" i="18"/>
  <c r="Y22" i="18"/>
  <c r="Q22" i="18"/>
  <c r="U22" i="18"/>
  <c r="T22" i="18"/>
  <c r="S22" i="18"/>
  <c r="R22" i="18"/>
  <c r="AF21" i="18"/>
  <c r="AE21" i="18"/>
  <c r="AD21" i="18"/>
  <c r="X21" i="18"/>
  <c r="Q21" i="18"/>
  <c r="U21" i="18"/>
  <c r="T21" i="18"/>
  <c r="S21" i="18"/>
  <c r="R21" i="18"/>
  <c r="Q20" i="18"/>
  <c r="U20" i="18"/>
  <c r="S20" i="18"/>
  <c r="R20" i="18"/>
  <c r="Q19" i="18"/>
  <c r="U19" i="18"/>
  <c r="S19" i="18"/>
  <c r="R19" i="18"/>
  <c r="W15" i="18"/>
  <c r="V15" i="18"/>
  <c r="AF15" i="18"/>
  <c r="AE15" i="18"/>
  <c r="AD15" i="18"/>
  <c r="Y15" i="18"/>
  <c r="X15" i="18"/>
  <c r="Q15" i="18"/>
  <c r="U15" i="18"/>
  <c r="T15" i="18"/>
  <c r="S15" i="18"/>
  <c r="R15" i="18"/>
  <c r="N14" i="18"/>
  <c r="G5" i="18"/>
  <c r="D5" i="18"/>
  <c r="D4" i="18"/>
  <c r="B9" i="18"/>
  <c r="E54" i="26"/>
  <c r="E8" i="17"/>
  <c r="Q42" i="18"/>
  <c r="G17" i="18"/>
  <c r="H17" i="18"/>
  <c r="K37" i="18"/>
  <c r="L37" i="18"/>
  <c r="AA37" i="18"/>
  <c r="K15" i="18"/>
  <c r="D7" i="18"/>
  <c r="AC37" i="18"/>
  <c r="AB37" i="18"/>
  <c r="L15" i="18"/>
  <c r="E19" i="17"/>
  <c r="K17" i="18"/>
  <c r="L17" i="18"/>
  <c r="AA17" i="18"/>
  <c r="AB17" i="18"/>
  <c r="AC17" i="18"/>
  <c r="AE17" i="18"/>
  <c r="AF17" i="18"/>
  <c r="AD17" i="18"/>
  <c r="X17" i="18"/>
  <c r="Y17" i="18"/>
  <c r="V17" i="18"/>
  <c r="W17" i="18"/>
  <c r="T17" i="18"/>
  <c r="U17" i="18"/>
  <c r="U42" i="18"/>
  <c r="G22" i="18"/>
  <c r="H22" i="18"/>
  <c r="K22" i="18"/>
  <c r="R17" i="18"/>
  <c r="R42" i="18"/>
  <c r="G19" i="18"/>
  <c r="H19" i="18"/>
  <c r="K19" i="18"/>
  <c r="L19" i="18"/>
  <c r="AA19" i="18"/>
  <c r="S17" i="18"/>
  <c r="S42" i="18"/>
  <c r="G20" i="18"/>
  <c r="H20" i="18"/>
  <c r="K20" i="18"/>
  <c r="L20" i="18"/>
  <c r="AA20" i="18"/>
  <c r="H6" i="17"/>
  <c r="E41" i="17"/>
  <c r="E42" i="17"/>
  <c r="E43" i="17"/>
  <c r="E44" i="17"/>
  <c r="K1" i="17"/>
  <c r="AF20" i="18"/>
  <c r="AB20" i="18"/>
  <c r="AC20" i="18"/>
  <c r="AC19" i="18"/>
  <c r="AB19" i="18"/>
  <c r="AD20" i="18"/>
  <c r="AE20" i="18"/>
  <c r="X20" i="18"/>
  <c r="Y20" i="18"/>
  <c r="T20" i="18"/>
  <c r="AE19" i="18"/>
  <c r="AF19" i="18"/>
  <c r="T19" i="18"/>
  <c r="AD19" i="18"/>
  <c r="Y19" i="18"/>
  <c r="X19" i="18"/>
  <c r="H40" i="17"/>
  <c r="E30" i="16"/>
  <c r="H41" i="17"/>
  <c r="E31" i="16"/>
  <c r="H42" i="17"/>
  <c r="V19" i="18"/>
  <c r="W19" i="18"/>
  <c r="W21" i="18"/>
  <c r="W20" i="18"/>
  <c r="V20" i="18"/>
  <c r="L22" i="18"/>
  <c r="AA22" i="18"/>
  <c r="H5" i="17"/>
  <c r="H4" i="17"/>
  <c r="AC22" i="18"/>
  <c r="AB22" i="18"/>
  <c r="X22" i="18"/>
  <c r="V22" i="18"/>
  <c r="T42" i="18"/>
  <c r="G21" i="18"/>
  <c r="H21" i="18"/>
  <c r="K21" i="18"/>
  <c r="L21" i="18"/>
  <c r="AA21" i="18"/>
  <c r="E32" i="16"/>
  <c r="H31" i="16"/>
  <c r="H30" i="16"/>
  <c r="AB21" i="18"/>
  <c r="AC21" i="18"/>
  <c r="Y21" i="18"/>
  <c r="V21" i="18"/>
  <c r="E33" i="16"/>
  <c r="E34" i="16"/>
  <c r="H32" i="16"/>
  <c r="V24" i="18"/>
  <c r="V30" i="18"/>
  <c r="V42" i="18"/>
  <c r="G24" i="18"/>
  <c r="H24" i="18"/>
  <c r="W27" i="18"/>
  <c r="W42" i="18"/>
  <c r="G25" i="18"/>
  <c r="H25" i="18"/>
  <c r="K25" i="18"/>
  <c r="L25" i="18"/>
  <c r="K24" i="18"/>
  <c r="AA25" i="18"/>
  <c r="Z25" i="18"/>
  <c r="AC25" i="18"/>
  <c r="AB25" i="18"/>
  <c r="AD25" i="18"/>
  <c r="AE25" i="18"/>
  <c r="Y25" i="18"/>
  <c r="AF25" i="18"/>
  <c r="X25" i="18"/>
  <c r="L24" i="18"/>
  <c r="AA24" i="18"/>
  <c r="AC24" i="18"/>
  <c r="AB24" i="18"/>
  <c r="AE24" i="18"/>
  <c r="AF24" i="18"/>
  <c r="AD24" i="18"/>
  <c r="X24" i="18"/>
  <c r="Y24" i="18"/>
  <c r="Y42" i="18"/>
  <c r="G28" i="18"/>
  <c r="H28" i="18"/>
  <c r="AF27" i="18"/>
  <c r="K28" i="18"/>
  <c r="L28" i="18"/>
  <c r="AA28" i="18"/>
  <c r="AD27" i="18"/>
  <c r="AC28" i="18"/>
  <c r="AB28" i="18"/>
  <c r="AE28" i="18"/>
  <c r="AF28" i="18"/>
  <c r="AF42" i="18"/>
  <c r="G40" i="18"/>
  <c r="H40" i="18"/>
  <c r="AD28" i="18"/>
  <c r="AD42" i="18"/>
  <c r="G35" i="18"/>
  <c r="H35" i="18"/>
  <c r="AE30" i="18"/>
  <c r="K40" i="18"/>
  <c r="L40" i="18"/>
  <c r="K35" i="18"/>
  <c r="L35" i="18"/>
  <c r="AA35" i="18"/>
  <c r="AC35" i="18"/>
  <c r="AB35" i="18"/>
  <c r="X35" i="18"/>
  <c r="X42" i="18"/>
  <c r="G27" i="18"/>
  <c r="H27" i="18"/>
  <c r="K27" i="18"/>
  <c r="L27" i="18"/>
  <c r="AA27" i="18"/>
  <c r="AE35" i="18"/>
  <c r="AC27" i="18"/>
  <c r="AB27" i="18"/>
  <c r="AE27" i="18"/>
  <c r="Z42" i="18"/>
  <c r="G30" i="18"/>
  <c r="H30" i="18"/>
  <c r="K30" i="18"/>
  <c r="L30" i="18"/>
  <c r="AA30" i="18"/>
  <c r="AC30" i="18"/>
  <c r="AC42" i="18"/>
  <c r="G33" i="18"/>
  <c r="H33" i="18"/>
  <c r="K33" i="18"/>
  <c r="L33" i="18"/>
  <c r="AA33" i="18"/>
  <c r="AB30" i="18"/>
  <c r="AB42" i="18"/>
  <c r="G32" i="18"/>
  <c r="H32" i="18"/>
  <c r="K32" i="18"/>
  <c r="L32" i="18"/>
  <c r="AA32" i="18"/>
  <c r="AA42" i="18"/>
  <c r="G31" i="18"/>
  <c r="H31" i="18"/>
  <c r="K31" i="18"/>
  <c r="L31" i="18"/>
  <c r="AE31" i="18"/>
  <c r="AE42" i="18"/>
  <c r="G39" i="18"/>
  <c r="H39" i="18"/>
  <c r="K39" i="18"/>
  <c r="K41" i="18"/>
  <c r="E55" i="26"/>
  <c r="E56" i="26"/>
  <c r="L39" i="18"/>
  <c r="E9" i="17"/>
  <c r="K43" i="18"/>
  <c r="E64" i="26"/>
  <c r="E65" i="26"/>
  <c r="E29" i="26"/>
  <c r="E45" i="17"/>
  <c r="E46" i="17"/>
  <c r="E1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Jay Dorsey</author>
  </authors>
  <commentList>
    <comment ref="B3" authorId="0" shapeId="0" xr:uid="{028DC505-DD52-485A-91EB-68BCACFAF1C9}">
      <text>
        <r>
          <rPr>
            <b/>
            <sz val="9"/>
            <color indexed="81"/>
            <rFont val="Tahoma"/>
            <family val="2"/>
          </rPr>
          <t>Match to delineated drainage area in SWP3</t>
        </r>
        <r>
          <rPr>
            <sz val="9"/>
            <color indexed="81"/>
            <rFont val="Tahoma"/>
            <family val="2"/>
          </rPr>
          <t xml:space="preserve">
</t>
        </r>
      </text>
    </comment>
    <comment ref="B4" authorId="0" shapeId="0" xr:uid="{0D491B41-70B7-432F-B122-43F9FD2D084F}">
      <text>
        <r>
          <rPr>
            <b/>
            <sz val="9"/>
            <color indexed="81"/>
            <rFont val="Tahoma"/>
            <family val="2"/>
          </rPr>
          <t>Report drainage area to the nearest 0.01 acre</t>
        </r>
      </text>
    </comment>
    <comment ref="B5" authorId="0" shapeId="0" xr:uid="{793A8F6F-FB07-4938-9223-DE1FADB4E526}">
      <text>
        <r>
          <rPr>
            <b/>
            <sz val="9"/>
            <color indexed="81"/>
            <rFont val="Tahoma"/>
            <family val="2"/>
          </rPr>
          <t>Report drainage area to the nearest 0.01 acre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Jay Dorsey</author>
  </authors>
  <commentList>
    <comment ref="B3" authorId="0" shapeId="0" xr:uid="{47AF14DE-1BA6-4030-A06F-B43E9512991C}">
      <text>
        <r>
          <rPr>
            <b/>
            <sz val="9"/>
            <color indexed="81"/>
            <rFont val="Tahoma"/>
            <family val="2"/>
          </rPr>
          <t>Match to delineated drainage area in SWP3</t>
        </r>
        <r>
          <rPr>
            <sz val="9"/>
            <color indexed="81"/>
            <rFont val="Tahoma"/>
            <family val="2"/>
          </rPr>
          <t xml:space="preserve">
</t>
        </r>
      </text>
    </comment>
    <comment ref="B4" authorId="0" shapeId="0" xr:uid="{BBC4763A-1044-4E54-BF2A-777172CB57DA}">
      <text>
        <r>
          <rPr>
            <b/>
            <sz val="9"/>
            <color indexed="81"/>
            <rFont val="Tahoma"/>
            <family val="2"/>
          </rPr>
          <t>Report drainage area to the nearest 0.01 acre</t>
        </r>
      </text>
    </comment>
    <comment ref="B5" authorId="0" shapeId="0" xr:uid="{733C5555-8D27-4822-90AD-372FC02C8EA6}">
      <text>
        <r>
          <rPr>
            <b/>
            <sz val="9"/>
            <color indexed="81"/>
            <rFont val="Tahoma"/>
            <family val="2"/>
          </rPr>
          <t>Report drainage area to the nearest 0.01 acre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Jay Dorsey</author>
  </authors>
  <commentList>
    <comment ref="B3" authorId="0" shapeId="0" xr:uid="{228AEC5B-8E8B-4F33-B076-EADFE7E033A1}">
      <text>
        <r>
          <rPr>
            <b/>
            <sz val="9"/>
            <color indexed="81"/>
            <rFont val="Tahoma"/>
            <family val="2"/>
          </rPr>
          <t>Match to delineated drainage area in SWP3</t>
        </r>
        <r>
          <rPr>
            <sz val="9"/>
            <color indexed="81"/>
            <rFont val="Tahoma"/>
            <family val="2"/>
          </rPr>
          <t xml:space="preserve">
</t>
        </r>
      </text>
    </comment>
    <comment ref="B4" authorId="0" shapeId="0" xr:uid="{3F53708C-5C71-4FB2-B6A9-A81AE1FDED86}">
      <text>
        <r>
          <rPr>
            <b/>
            <sz val="9"/>
            <color indexed="81"/>
            <rFont val="Tahoma"/>
            <family val="2"/>
          </rPr>
          <t>Report drainage area to the nearest 0.01 acre</t>
        </r>
      </text>
    </comment>
    <comment ref="B5" authorId="0" shapeId="0" xr:uid="{FF756370-7144-4A07-A424-6CC45837789A}">
      <text>
        <r>
          <rPr>
            <b/>
            <sz val="9"/>
            <color indexed="81"/>
            <rFont val="Tahoma"/>
            <family val="2"/>
          </rPr>
          <t>Report drainage area to the nearest 0.01 acre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Jay Dorsey</author>
  </authors>
  <commentList>
    <comment ref="B3" authorId="0" shapeId="0" xr:uid="{00000000-0006-0000-0100-000001000000}">
      <text>
        <r>
          <rPr>
            <b/>
            <sz val="9"/>
            <color indexed="81"/>
            <rFont val="Tahoma"/>
            <family val="2"/>
          </rPr>
          <t>Match to delineated drainage area in SWP3</t>
        </r>
        <r>
          <rPr>
            <sz val="9"/>
            <color indexed="81"/>
            <rFont val="Tahoma"/>
            <family val="2"/>
          </rPr>
          <t xml:space="preserve">
</t>
        </r>
      </text>
    </comment>
    <comment ref="B4" authorId="0" shapeId="0" xr:uid="{00000000-0006-0000-0100-000002000000}">
      <text>
        <r>
          <rPr>
            <b/>
            <sz val="9"/>
            <color indexed="81"/>
            <rFont val="Tahoma"/>
            <family val="2"/>
          </rPr>
          <t>Report drainage area to the nearest 0.01 acre</t>
        </r>
      </text>
    </comment>
    <comment ref="B5" authorId="0" shapeId="0" xr:uid="{00000000-0006-0000-0100-000003000000}">
      <text>
        <r>
          <rPr>
            <b/>
            <sz val="9"/>
            <color indexed="81"/>
            <rFont val="Tahoma"/>
            <family val="2"/>
          </rPr>
          <t>Report drainage area to the nearest 0.01 acre</t>
        </r>
        <r>
          <rPr>
            <sz val="9"/>
            <color indexed="81"/>
            <rFont val="Tahoma"/>
            <family val="2"/>
          </rPr>
          <t xml:space="preserve">
</t>
        </r>
      </text>
    </comment>
  </commentList>
</comments>
</file>

<file path=xl/sharedStrings.xml><?xml version="1.0" encoding="utf-8"?>
<sst xmlns="http://schemas.openxmlformats.org/spreadsheetml/2006/main" count="1248" uniqueCount="199">
  <si>
    <t>VERSION ID</t>
  </si>
  <si>
    <t>DATE PUBLISHED</t>
  </si>
  <si>
    <t>EDITOR</t>
  </si>
  <si>
    <t>CHANGES MADE</t>
  </si>
  <si>
    <t>Tool created by Jay Dorsey. Built from West Virginia RRM spreadsheet.</t>
  </si>
  <si>
    <t>JWR</t>
  </si>
  <si>
    <t>Created update log, consolidated Summary and WQV page, added about this calculator,  added commas to unit calculator, added version number to printable area.</t>
  </si>
  <si>
    <t>WJS</t>
  </si>
  <si>
    <t>Updated RRv credits for Sheet Flow to Conservation Area to match RLD</t>
  </si>
  <si>
    <t>updated Bioretention catagories to match RLD, changed "area of the RRM practice" header</t>
  </si>
  <si>
    <t>Fix error in summary report pulling from wrong areas.</t>
  </si>
  <si>
    <t>About This Spreadsheet</t>
  </si>
  <si>
    <t>v1.3 2024-07-29</t>
  </si>
  <si>
    <t>This spreadsheet is intended to help designers and reviewers properly calculate the Water Quality Volume when Runoff Reduction Practices are utilized in accordance with Ohio's NPDES Storm Water Construction General Permit #OHC00006. A copy of this spreadsheet should be included with the design calculations and reports. This spreadsheet is not intended for calculating any local peak discharge or flood control requirements.  To be eligible for the Runoff Reduction Volume credits associated with a qualifying practice, that practice must be designed to and comply with the Runoff Reduction Credit design criteria.</t>
  </si>
  <si>
    <t>Cell Key:</t>
  </si>
  <si>
    <t>data input cells</t>
  </si>
  <si>
    <t>constant values</t>
  </si>
  <si>
    <t>calculation cells</t>
  </si>
  <si>
    <t>Project Information &amp; Summary</t>
  </si>
  <si>
    <t xml:space="preserve">Project Name: </t>
  </si>
  <si>
    <t xml:space="preserve"> </t>
  </si>
  <si>
    <t xml:space="preserve">Date: </t>
  </si>
  <si>
    <t>Street address (or street name and nearest intersection)</t>
  </si>
  <si>
    <t>mm/dd/yyyy</t>
  </si>
  <si>
    <t xml:space="preserve">Project Location: </t>
  </si>
  <si>
    <t>City, state, zip code</t>
  </si>
  <si>
    <t xml:space="preserve">Project Latitude: </t>
  </si>
  <si>
    <t xml:space="preserve"> Longitude: </t>
  </si>
  <si>
    <t>Enter latitude at entrance to site in decimal degrees (format: 40.947544)</t>
  </si>
  <si>
    <t>Enter longitude at entrance to site in decimal degrees (format: -81.465240)</t>
  </si>
  <si>
    <t xml:space="preserve">NPDES Permit Applicant: </t>
  </si>
  <si>
    <t xml:space="preserve">Submitted by: </t>
  </si>
  <si>
    <t xml:space="preserve">Phone Number: </t>
  </si>
  <si>
    <t>Name of design engineer</t>
  </si>
  <si>
    <t>Area A</t>
  </si>
  <si>
    <t>Drainage Area ID:</t>
  </si>
  <si>
    <r>
      <t>Drainage Area, A</t>
    </r>
    <r>
      <rPr>
        <b/>
        <vertAlign val="subscript"/>
        <sz val="10"/>
        <color theme="1"/>
        <rFont val="Calibri"/>
        <family val="2"/>
        <scheme val="minor"/>
      </rPr>
      <t>A</t>
    </r>
    <r>
      <rPr>
        <b/>
        <sz val="10"/>
        <color theme="1"/>
        <rFont val="Calibri"/>
        <family val="2"/>
        <scheme val="minor"/>
      </rPr>
      <t xml:space="preserve"> =  </t>
    </r>
  </si>
  <si>
    <t>acres</t>
  </si>
  <si>
    <t>=</t>
  </si>
  <si>
    <r>
      <t>ft</t>
    </r>
    <r>
      <rPr>
        <b/>
        <vertAlign val="superscript"/>
        <sz val="10"/>
        <color theme="1"/>
        <rFont val="Calibri"/>
        <family val="2"/>
        <scheme val="minor"/>
      </rPr>
      <t>2</t>
    </r>
  </si>
  <si>
    <r>
      <t>Impervious Area, A</t>
    </r>
    <r>
      <rPr>
        <b/>
        <vertAlign val="subscript"/>
        <sz val="10"/>
        <color theme="1"/>
        <rFont val="Calibri"/>
        <family val="2"/>
        <scheme val="minor"/>
      </rPr>
      <t>Aimp</t>
    </r>
    <r>
      <rPr>
        <b/>
        <sz val="10"/>
        <color theme="1"/>
        <rFont val="Calibri"/>
        <family val="2"/>
        <scheme val="minor"/>
      </rPr>
      <t xml:space="preserve"> =  </t>
    </r>
  </si>
  <si>
    <r>
      <t>Imperviousness Fraction, i</t>
    </r>
    <r>
      <rPr>
        <b/>
        <vertAlign val="subscript"/>
        <sz val="10"/>
        <color theme="1"/>
        <rFont val="Calibri"/>
        <family val="2"/>
        <scheme val="minor"/>
      </rPr>
      <t>A</t>
    </r>
    <r>
      <rPr>
        <b/>
        <sz val="10"/>
        <color theme="1"/>
        <rFont val="Calibri"/>
        <family val="2"/>
        <scheme val="minor"/>
      </rPr>
      <t xml:space="preserve"> = </t>
    </r>
  </si>
  <si>
    <t>%</t>
  </si>
  <si>
    <r>
      <t>Volumetric Runoff Coefficient, Rv</t>
    </r>
    <r>
      <rPr>
        <b/>
        <vertAlign val="subscript"/>
        <sz val="10"/>
        <color theme="1"/>
        <rFont val="Calibri"/>
        <family val="2"/>
        <scheme val="minor"/>
      </rPr>
      <t>A</t>
    </r>
    <r>
      <rPr>
        <b/>
        <sz val="10"/>
        <color theme="1"/>
        <rFont val="Calibri"/>
        <family val="2"/>
        <scheme val="minor"/>
      </rPr>
      <t xml:space="preserve"> = </t>
    </r>
  </si>
  <si>
    <r>
      <t>Water Quality Volume, WQv</t>
    </r>
    <r>
      <rPr>
        <b/>
        <vertAlign val="subscript"/>
        <sz val="10"/>
        <color theme="1"/>
        <rFont val="Calibri"/>
        <family val="2"/>
        <scheme val="minor"/>
      </rPr>
      <t>A</t>
    </r>
    <r>
      <rPr>
        <b/>
        <sz val="10"/>
        <color theme="1"/>
        <rFont val="Calibri"/>
        <family val="2"/>
        <scheme val="minor"/>
      </rPr>
      <t xml:space="preserve"> = </t>
    </r>
  </si>
  <si>
    <r>
      <t>ft</t>
    </r>
    <r>
      <rPr>
        <b/>
        <vertAlign val="superscript"/>
        <sz val="10"/>
        <color theme="1"/>
        <rFont val="Calibri"/>
        <family val="2"/>
        <scheme val="minor"/>
      </rPr>
      <t>3</t>
    </r>
  </si>
  <si>
    <r>
      <t>Runoff Reduction Volume, RRv</t>
    </r>
    <r>
      <rPr>
        <b/>
        <vertAlign val="subscript"/>
        <sz val="10"/>
        <color theme="1"/>
        <rFont val="Calibri"/>
        <family val="2"/>
        <scheme val="minor"/>
      </rPr>
      <t>A</t>
    </r>
    <r>
      <rPr>
        <b/>
        <sz val="10"/>
        <color theme="1"/>
        <rFont val="Calibri"/>
        <family val="2"/>
        <scheme val="minor"/>
      </rPr>
      <t xml:space="preserve"> = </t>
    </r>
  </si>
  <si>
    <r>
      <t xml:space="preserve"> Remaining Water Quality Volume, WQv</t>
    </r>
    <r>
      <rPr>
        <b/>
        <vertAlign val="subscript"/>
        <sz val="10"/>
        <color theme="1"/>
        <rFont val="Calibri"/>
        <family val="2"/>
        <scheme val="minor"/>
      </rPr>
      <t>AR</t>
    </r>
    <r>
      <rPr>
        <b/>
        <sz val="10"/>
        <color theme="1"/>
        <rFont val="Calibri"/>
        <family val="2"/>
        <scheme val="minor"/>
      </rPr>
      <t xml:space="preserve"> = </t>
    </r>
  </si>
  <si>
    <t>Area B</t>
  </si>
  <si>
    <r>
      <t>Drainage Area, A</t>
    </r>
    <r>
      <rPr>
        <b/>
        <vertAlign val="subscript"/>
        <sz val="10"/>
        <color theme="1"/>
        <rFont val="Calibri"/>
        <family val="2"/>
        <scheme val="minor"/>
      </rPr>
      <t>B</t>
    </r>
    <r>
      <rPr>
        <b/>
        <sz val="10"/>
        <color theme="1"/>
        <rFont val="Calibri"/>
        <family val="2"/>
        <scheme val="minor"/>
      </rPr>
      <t xml:space="preserve"> =  </t>
    </r>
  </si>
  <si>
    <r>
      <t>Impervious Area, A</t>
    </r>
    <r>
      <rPr>
        <b/>
        <vertAlign val="subscript"/>
        <sz val="10"/>
        <color theme="1"/>
        <rFont val="Calibri"/>
        <family val="2"/>
        <scheme val="minor"/>
      </rPr>
      <t>Bimp</t>
    </r>
    <r>
      <rPr>
        <b/>
        <sz val="10"/>
        <color theme="1"/>
        <rFont val="Calibri"/>
        <family val="2"/>
        <scheme val="minor"/>
      </rPr>
      <t xml:space="preserve"> =  </t>
    </r>
  </si>
  <si>
    <r>
      <t>Imperviousness Fraction, i</t>
    </r>
    <r>
      <rPr>
        <b/>
        <vertAlign val="subscript"/>
        <sz val="10"/>
        <color theme="1"/>
        <rFont val="Calibri"/>
        <family val="2"/>
        <scheme val="minor"/>
      </rPr>
      <t>B</t>
    </r>
    <r>
      <rPr>
        <b/>
        <sz val="10"/>
        <color theme="1"/>
        <rFont val="Calibri"/>
        <family val="2"/>
        <scheme val="minor"/>
      </rPr>
      <t xml:space="preserve"> = </t>
    </r>
  </si>
  <si>
    <r>
      <t>Volumetric Runoff Coefficient, Rv</t>
    </r>
    <r>
      <rPr>
        <b/>
        <vertAlign val="subscript"/>
        <sz val="10"/>
        <color theme="1"/>
        <rFont val="Calibri"/>
        <family val="2"/>
        <scheme val="minor"/>
      </rPr>
      <t>B</t>
    </r>
    <r>
      <rPr>
        <b/>
        <sz val="10"/>
        <color theme="1"/>
        <rFont val="Calibri"/>
        <family val="2"/>
        <scheme val="minor"/>
      </rPr>
      <t xml:space="preserve"> = </t>
    </r>
  </si>
  <si>
    <r>
      <t>Water Quality Volume, WQv</t>
    </r>
    <r>
      <rPr>
        <b/>
        <vertAlign val="subscript"/>
        <sz val="10"/>
        <color theme="1"/>
        <rFont val="Calibri"/>
        <family val="2"/>
        <scheme val="minor"/>
      </rPr>
      <t>B</t>
    </r>
    <r>
      <rPr>
        <b/>
        <sz val="10"/>
        <color theme="1"/>
        <rFont val="Calibri"/>
        <family val="2"/>
        <scheme val="minor"/>
      </rPr>
      <t xml:space="preserve"> = </t>
    </r>
  </si>
  <si>
    <r>
      <t>Runoff Reduction Volume, RRv</t>
    </r>
    <r>
      <rPr>
        <b/>
        <vertAlign val="subscript"/>
        <sz val="10"/>
        <color theme="1"/>
        <rFont val="Calibri"/>
        <family val="2"/>
        <scheme val="minor"/>
      </rPr>
      <t>B</t>
    </r>
    <r>
      <rPr>
        <b/>
        <sz val="10"/>
        <color theme="1"/>
        <rFont val="Calibri"/>
        <family val="2"/>
        <scheme val="minor"/>
      </rPr>
      <t xml:space="preserve"> = </t>
    </r>
  </si>
  <si>
    <r>
      <t xml:space="preserve"> Remaining Water Quality Volume, WQv</t>
    </r>
    <r>
      <rPr>
        <b/>
        <vertAlign val="subscript"/>
        <sz val="10"/>
        <color theme="1"/>
        <rFont val="Calibri"/>
        <family val="2"/>
        <scheme val="minor"/>
      </rPr>
      <t>BR</t>
    </r>
    <r>
      <rPr>
        <b/>
        <sz val="10"/>
        <color theme="1"/>
        <rFont val="Calibri"/>
        <family val="2"/>
        <scheme val="minor"/>
      </rPr>
      <t xml:space="preserve"> = </t>
    </r>
  </si>
  <si>
    <t>Area C</t>
  </si>
  <si>
    <r>
      <t>Drainage Area, A</t>
    </r>
    <r>
      <rPr>
        <b/>
        <vertAlign val="subscript"/>
        <sz val="10"/>
        <color theme="1"/>
        <rFont val="Calibri"/>
        <family val="2"/>
        <scheme val="minor"/>
      </rPr>
      <t>C</t>
    </r>
    <r>
      <rPr>
        <b/>
        <sz val="10"/>
        <color theme="1"/>
        <rFont val="Calibri"/>
        <family val="2"/>
        <scheme val="minor"/>
      </rPr>
      <t xml:space="preserve"> =  </t>
    </r>
  </si>
  <si>
    <r>
      <t>Impervious Area, A</t>
    </r>
    <r>
      <rPr>
        <b/>
        <vertAlign val="subscript"/>
        <sz val="10"/>
        <color theme="1"/>
        <rFont val="Calibri"/>
        <family val="2"/>
        <scheme val="minor"/>
      </rPr>
      <t>Cimp</t>
    </r>
    <r>
      <rPr>
        <b/>
        <sz val="10"/>
        <color theme="1"/>
        <rFont val="Calibri"/>
        <family val="2"/>
        <scheme val="minor"/>
      </rPr>
      <t xml:space="preserve"> =  </t>
    </r>
  </si>
  <si>
    <r>
      <t>Imperviousness Fraction, i</t>
    </r>
    <r>
      <rPr>
        <b/>
        <vertAlign val="subscript"/>
        <sz val="10"/>
        <color theme="1"/>
        <rFont val="Calibri"/>
        <family val="2"/>
        <scheme val="minor"/>
      </rPr>
      <t>C</t>
    </r>
    <r>
      <rPr>
        <b/>
        <sz val="10"/>
        <color theme="1"/>
        <rFont val="Calibri"/>
        <family val="2"/>
        <scheme val="minor"/>
      </rPr>
      <t xml:space="preserve"> = </t>
    </r>
  </si>
  <si>
    <r>
      <t>Volumetric Runoff Coefficient, Rv</t>
    </r>
    <r>
      <rPr>
        <b/>
        <vertAlign val="subscript"/>
        <sz val="10"/>
        <color theme="1"/>
        <rFont val="Calibri"/>
        <family val="2"/>
        <scheme val="minor"/>
      </rPr>
      <t>C</t>
    </r>
    <r>
      <rPr>
        <b/>
        <sz val="10"/>
        <color theme="1"/>
        <rFont val="Calibri"/>
        <family val="2"/>
        <scheme val="minor"/>
      </rPr>
      <t xml:space="preserve"> = </t>
    </r>
  </si>
  <si>
    <r>
      <t>Water Quality Volume, WQv</t>
    </r>
    <r>
      <rPr>
        <b/>
        <vertAlign val="subscript"/>
        <sz val="10"/>
        <color theme="1"/>
        <rFont val="Calibri"/>
        <family val="2"/>
        <scheme val="minor"/>
      </rPr>
      <t>C</t>
    </r>
    <r>
      <rPr>
        <b/>
        <sz val="10"/>
        <color theme="1"/>
        <rFont val="Calibri"/>
        <family val="2"/>
        <scheme val="minor"/>
      </rPr>
      <t xml:space="preserve"> = </t>
    </r>
  </si>
  <si>
    <r>
      <t>Runoff Reduction Volume, RRv</t>
    </r>
    <r>
      <rPr>
        <b/>
        <vertAlign val="subscript"/>
        <sz val="10"/>
        <color theme="1"/>
        <rFont val="Calibri"/>
        <family val="2"/>
        <scheme val="minor"/>
      </rPr>
      <t>C</t>
    </r>
    <r>
      <rPr>
        <b/>
        <sz val="10"/>
        <color theme="1"/>
        <rFont val="Calibri"/>
        <family val="2"/>
        <scheme val="minor"/>
      </rPr>
      <t xml:space="preserve"> = </t>
    </r>
  </si>
  <si>
    <r>
      <t xml:space="preserve"> Remaining Water Quality Volume, WQv</t>
    </r>
    <r>
      <rPr>
        <b/>
        <vertAlign val="subscript"/>
        <sz val="10"/>
        <color theme="1"/>
        <rFont val="Calibri"/>
        <family val="2"/>
        <scheme val="minor"/>
      </rPr>
      <t>CR</t>
    </r>
    <r>
      <rPr>
        <b/>
        <sz val="10"/>
        <color theme="1"/>
        <rFont val="Calibri"/>
        <family val="2"/>
        <scheme val="minor"/>
      </rPr>
      <t xml:space="preserve"> = </t>
    </r>
  </si>
  <si>
    <t>Area D</t>
  </si>
  <si>
    <r>
      <t>Drainage Area, A</t>
    </r>
    <r>
      <rPr>
        <b/>
        <vertAlign val="subscript"/>
        <sz val="10"/>
        <color theme="1"/>
        <rFont val="Calibri"/>
        <family val="2"/>
        <scheme val="minor"/>
      </rPr>
      <t>D</t>
    </r>
    <r>
      <rPr>
        <b/>
        <sz val="10"/>
        <color theme="1"/>
        <rFont val="Calibri"/>
        <family val="2"/>
        <scheme val="minor"/>
      </rPr>
      <t xml:space="preserve"> =  </t>
    </r>
  </si>
  <si>
    <r>
      <t>Impervious Area, A</t>
    </r>
    <r>
      <rPr>
        <b/>
        <vertAlign val="subscript"/>
        <sz val="10"/>
        <color theme="1"/>
        <rFont val="Calibri"/>
        <family val="2"/>
        <scheme val="minor"/>
      </rPr>
      <t>Dimp</t>
    </r>
    <r>
      <rPr>
        <b/>
        <sz val="10"/>
        <color theme="1"/>
        <rFont val="Calibri"/>
        <family val="2"/>
        <scheme val="minor"/>
      </rPr>
      <t xml:space="preserve"> =  </t>
    </r>
  </si>
  <si>
    <r>
      <t>Imperviousness Fraction, i</t>
    </r>
    <r>
      <rPr>
        <b/>
        <vertAlign val="subscript"/>
        <sz val="10"/>
        <color theme="1"/>
        <rFont val="Calibri"/>
        <family val="2"/>
        <scheme val="minor"/>
      </rPr>
      <t>D</t>
    </r>
    <r>
      <rPr>
        <b/>
        <sz val="10"/>
        <color theme="1"/>
        <rFont val="Calibri"/>
        <family val="2"/>
        <scheme val="minor"/>
      </rPr>
      <t xml:space="preserve"> = </t>
    </r>
  </si>
  <si>
    <r>
      <t>Volumetric Runoff Coefficient, Rv</t>
    </r>
    <r>
      <rPr>
        <b/>
        <vertAlign val="subscript"/>
        <sz val="10"/>
        <color theme="1"/>
        <rFont val="Calibri"/>
        <family val="2"/>
        <scheme val="minor"/>
      </rPr>
      <t>D</t>
    </r>
    <r>
      <rPr>
        <b/>
        <sz val="10"/>
        <color theme="1"/>
        <rFont val="Calibri"/>
        <family val="2"/>
        <scheme val="minor"/>
      </rPr>
      <t xml:space="preserve"> = </t>
    </r>
  </si>
  <si>
    <r>
      <t>Water Quality Volume, WQv</t>
    </r>
    <r>
      <rPr>
        <b/>
        <vertAlign val="subscript"/>
        <sz val="10"/>
        <color theme="1"/>
        <rFont val="Calibri"/>
        <family val="2"/>
        <scheme val="minor"/>
      </rPr>
      <t>D</t>
    </r>
    <r>
      <rPr>
        <b/>
        <sz val="10"/>
        <color theme="1"/>
        <rFont val="Calibri"/>
        <family val="2"/>
        <scheme val="minor"/>
      </rPr>
      <t xml:space="preserve"> = </t>
    </r>
  </si>
  <si>
    <r>
      <t>Runoff Reduction Volume, RRv</t>
    </r>
    <r>
      <rPr>
        <b/>
        <vertAlign val="subscript"/>
        <sz val="10"/>
        <color theme="1"/>
        <rFont val="Calibri"/>
        <family val="2"/>
        <scheme val="minor"/>
      </rPr>
      <t>D</t>
    </r>
    <r>
      <rPr>
        <b/>
        <sz val="10"/>
        <color theme="1"/>
        <rFont val="Calibri"/>
        <family val="2"/>
        <scheme val="minor"/>
      </rPr>
      <t xml:space="preserve"> = </t>
    </r>
  </si>
  <si>
    <r>
      <t xml:space="preserve"> Remaining Water Quality Volume, WQv</t>
    </r>
    <r>
      <rPr>
        <b/>
        <vertAlign val="subscript"/>
        <sz val="10"/>
        <color theme="1"/>
        <rFont val="Calibri"/>
        <family val="2"/>
        <scheme val="minor"/>
      </rPr>
      <t>DR</t>
    </r>
    <r>
      <rPr>
        <b/>
        <sz val="10"/>
        <color theme="1"/>
        <rFont val="Calibri"/>
        <family val="2"/>
        <scheme val="minor"/>
      </rPr>
      <t xml:space="preserve"> = </t>
    </r>
  </si>
  <si>
    <t>Project Totals</t>
  </si>
  <si>
    <r>
      <t>Drainage Area, A</t>
    </r>
    <r>
      <rPr>
        <b/>
        <vertAlign val="subscript"/>
        <sz val="10"/>
        <color theme="1"/>
        <rFont val="Calibri"/>
        <family val="2"/>
        <scheme val="minor"/>
      </rPr>
      <t>total</t>
    </r>
    <r>
      <rPr>
        <b/>
        <sz val="10"/>
        <color theme="1"/>
        <rFont val="Calibri"/>
        <family val="2"/>
        <scheme val="minor"/>
      </rPr>
      <t xml:space="preserve"> =  </t>
    </r>
  </si>
  <si>
    <r>
      <t>Impervious Area, A</t>
    </r>
    <r>
      <rPr>
        <b/>
        <vertAlign val="subscript"/>
        <sz val="10"/>
        <color theme="1"/>
        <rFont val="Calibri"/>
        <family val="2"/>
        <scheme val="minor"/>
      </rPr>
      <t>imp</t>
    </r>
    <r>
      <rPr>
        <b/>
        <sz val="10"/>
        <color theme="1"/>
        <rFont val="Calibri"/>
        <family val="2"/>
        <scheme val="minor"/>
      </rPr>
      <t xml:space="preserve"> =  </t>
    </r>
  </si>
  <si>
    <t xml:space="preserve">Imperviousness Fraction, i = </t>
  </si>
  <si>
    <t xml:space="preserve">Volumetric Runoff Coefficient, Rv = </t>
  </si>
  <si>
    <t xml:space="preserve">Water Quality Volume, WQv = </t>
  </si>
  <si>
    <t xml:space="preserve">Runoff Reduction Volume, RRv = </t>
  </si>
  <si>
    <r>
      <t xml:space="preserve"> Remaining Water Quality Volume, WQv</t>
    </r>
    <r>
      <rPr>
        <b/>
        <vertAlign val="subscript"/>
        <sz val="10"/>
        <color theme="1"/>
        <rFont val="Calibri"/>
        <family val="2"/>
        <scheme val="minor"/>
      </rPr>
      <t>R</t>
    </r>
    <r>
      <rPr>
        <b/>
        <sz val="10"/>
        <color theme="1"/>
        <rFont val="Calibri"/>
        <family val="2"/>
        <scheme val="minor"/>
      </rPr>
      <t xml:space="preserve"> = </t>
    </r>
  </si>
  <si>
    <t>Project Information &amp; Water Quality Volume Calculation</t>
  </si>
  <si>
    <t>v2018-06-11</t>
  </si>
  <si>
    <t xml:space="preserve">This spreadsheet is provided to properly calculate the Water Quality Volume when Runoff Reduction Practices designed to be eligible for Runoff Reduction Credits are utilized in accordance with Ohio's NPDES Storm Water Construction General Permit #OHC00005. A copy of this spreadsheet should be provided to the reviewing entity. </t>
  </si>
  <si>
    <t xml:space="preserve"> Project Information</t>
  </si>
  <si>
    <t xml:space="preserve">Project Longitude: </t>
  </si>
  <si>
    <t xml:space="preserve">Spreadsheet Submitted by: </t>
  </si>
  <si>
    <t>Project Water Quality Volume Summary</t>
  </si>
  <si>
    <r>
      <t>Drainage Area, A</t>
    </r>
    <r>
      <rPr>
        <b/>
        <vertAlign val="subscript"/>
        <sz val="11"/>
        <color theme="1"/>
        <rFont val="Calibri"/>
        <family val="2"/>
        <scheme val="minor"/>
      </rPr>
      <t>total</t>
    </r>
    <r>
      <rPr>
        <b/>
        <sz val="11"/>
        <color theme="1"/>
        <rFont val="Calibri"/>
        <family val="2"/>
        <scheme val="minor"/>
      </rPr>
      <t xml:space="preserve"> =  </t>
    </r>
  </si>
  <si>
    <r>
      <t>ft</t>
    </r>
    <r>
      <rPr>
        <b/>
        <vertAlign val="superscript"/>
        <sz val="11"/>
        <color theme="1"/>
        <rFont val="Calibri"/>
        <family val="2"/>
        <scheme val="minor"/>
      </rPr>
      <t>2</t>
    </r>
  </si>
  <si>
    <t>Report to the nearest 0.01 acre; include any drainage from off-site</t>
  </si>
  <si>
    <r>
      <t>Impervious Area, A</t>
    </r>
    <r>
      <rPr>
        <b/>
        <vertAlign val="subscript"/>
        <sz val="11"/>
        <color theme="1"/>
        <rFont val="Calibri"/>
        <family val="2"/>
        <scheme val="minor"/>
      </rPr>
      <t>imp</t>
    </r>
    <r>
      <rPr>
        <b/>
        <sz val="11"/>
        <color theme="1"/>
        <rFont val="Calibri"/>
        <family val="2"/>
        <scheme val="minor"/>
      </rPr>
      <t xml:space="preserve"> =  </t>
    </r>
  </si>
  <si>
    <t>Imperviousness fraction, i =</t>
  </si>
  <si>
    <t>Volumetric Runoff Coefficient, Rv =</t>
  </si>
  <si>
    <t>Rv = 0.05 + 0.9*i</t>
  </si>
  <si>
    <t>Water Quality Volume, WQv =</t>
  </si>
  <si>
    <r>
      <t>ft</t>
    </r>
    <r>
      <rPr>
        <b/>
        <vertAlign val="superscript"/>
        <sz val="11"/>
        <color theme="1"/>
        <rFont val="Calibri"/>
        <family val="2"/>
        <scheme val="minor"/>
      </rPr>
      <t>3</t>
    </r>
  </si>
  <si>
    <t>WQv = Rv*P*A, P = 0.90"</t>
  </si>
  <si>
    <t>Area A Runoff Reduction Volume (RRv) Calculator</t>
  </si>
  <si>
    <t xml:space="preserve">Drainage Area ID: </t>
  </si>
  <si>
    <r>
      <t>Drainage Area, A</t>
    </r>
    <r>
      <rPr>
        <b/>
        <vertAlign val="subscript"/>
        <sz val="11"/>
        <color theme="1"/>
        <rFont val="Calibri"/>
        <family val="2"/>
        <scheme val="minor"/>
      </rPr>
      <t>A</t>
    </r>
    <r>
      <rPr>
        <b/>
        <sz val="11"/>
        <color theme="1"/>
        <rFont val="Calibri"/>
        <family val="2"/>
        <scheme val="minor"/>
      </rPr>
      <t xml:space="preserve"> =  </t>
    </r>
  </si>
  <si>
    <r>
      <t>Impervious Area, A</t>
    </r>
    <r>
      <rPr>
        <b/>
        <vertAlign val="subscript"/>
        <sz val="11"/>
        <color theme="1"/>
        <rFont val="Calibri"/>
        <family val="2"/>
        <scheme val="minor"/>
      </rPr>
      <t>Aimp</t>
    </r>
    <r>
      <rPr>
        <b/>
        <sz val="11"/>
        <color theme="1"/>
        <rFont val="Calibri"/>
        <family val="2"/>
        <scheme val="minor"/>
      </rPr>
      <t xml:space="preserve"> =  </t>
    </r>
  </si>
  <si>
    <r>
      <t>Pervious Area, A</t>
    </r>
    <r>
      <rPr>
        <b/>
        <vertAlign val="subscript"/>
        <sz val="11"/>
        <color theme="1"/>
        <rFont val="Calibri"/>
        <family val="2"/>
        <scheme val="minor"/>
      </rPr>
      <t>Apervious</t>
    </r>
    <r>
      <rPr>
        <b/>
        <sz val="11"/>
        <color theme="1"/>
        <rFont val="Calibri"/>
        <family val="2"/>
        <scheme val="minor"/>
      </rPr>
      <t xml:space="preserve"> =  </t>
    </r>
  </si>
  <si>
    <r>
      <t>Imperviousness Fraction, i</t>
    </r>
    <r>
      <rPr>
        <b/>
        <vertAlign val="subscript"/>
        <sz val="11"/>
        <color theme="1"/>
        <rFont val="Calibri"/>
        <family val="2"/>
        <scheme val="minor"/>
      </rPr>
      <t>A</t>
    </r>
    <r>
      <rPr>
        <b/>
        <sz val="11"/>
        <color theme="1"/>
        <rFont val="Calibri"/>
        <family val="2"/>
        <scheme val="minor"/>
      </rPr>
      <t xml:space="preserve"> = </t>
    </r>
  </si>
  <si>
    <r>
      <t>Volumetric Runoff Coefficient, Rv</t>
    </r>
    <r>
      <rPr>
        <b/>
        <vertAlign val="subscript"/>
        <sz val="11"/>
        <color theme="1"/>
        <rFont val="Calibri"/>
        <family val="2"/>
        <scheme val="minor"/>
      </rPr>
      <t>A</t>
    </r>
    <r>
      <rPr>
        <b/>
        <sz val="11"/>
        <color theme="1"/>
        <rFont val="Calibri"/>
        <family val="2"/>
        <scheme val="minor"/>
      </rPr>
      <t xml:space="preserve"> = </t>
    </r>
  </si>
  <si>
    <r>
      <t>Water Quality Volume, WQv</t>
    </r>
    <r>
      <rPr>
        <b/>
        <vertAlign val="subscript"/>
        <sz val="11"/>
        <color theme="1"/>
        <rFont val="Calibri"/>
        <family val="2"/>
        <scheme val="minor"/>
      </rPr>
      <t>A</t>
    </r>
    <r>
      <rPr>
        <b/>
        <sz val="11"/>
        <color theme="1"/>
        <rFont val="Calibri"/>
        <family val="2"/>
        <scheme val="minor"/>
      </rPr>
      <t xml:space="preserve"> = </t>
    </r>
  </si>
  <si>
    <t>Apply Runoff Reduction Practices</t>
  </si>
  <si>
    <t>Runoff Reduction Practice
(See Rainwater and Land Development for practice design criteria)</t>
  </si>
  <si>
    <t>Impervious Cover in Contributing Drainage Area</t>
  </si>
  <si>
    <t>Pervious Cover in Contributing Drainage Area</t>
  </si>
  <si>
    <t>Volume Received by Practice</t>
  </si>
  <si>
    <t>Description of Credit</t>
  </si>
  <si>
    <t>% Credit</t>
  </si>
  <si>
    <t>Volume Received from Upstream Practices</t>
  </si>
  <si>
    <t>Total Volume Received by Practice</t>
  </si>
  <si>
    <t>Area of the RRM Practice</t>
  </si>
  <si>
    <t>Storage Volume Provided by RRM Practice</t>
  </si>
  <si>
    <t>Runoff Reduction Volume</t>
  </si>
  <si>
    <t>Remaining Volume</t>
  </si>
  <si>
    <t>Downstream Practice</t>
  </si>
  <si>
    <t>To Rainwater Harvesting</t>
  </si>
  <si>
    <t>Simple Disconnection to A/B Soils or Amended C/D Soils</t>
  </si>
  <si>
    <t>Simple Disconnection to C/D Soils</t>
  </si>
  <si>
    <t>To Rain Garden</t>
  </si>
  <si>
    <t>To Stormwater Planter</t>
  </si>
  <si>
    <t>Sheetflow to Grass Filter Strip with A/B Soils or Amended C/D Soils</t>
  </si>
  <si>
    <t>Sheetflow to Grass Filter Strip with C/D Soils</t>
  </si>
  <si>
    <t>Grass Swale A/B Soils or Amended C/D Soils</t>
  </si>
  <si>
    <t>Grass Swale C/D Soils</t>
  </si>
  <si>
    <t>Bioretention</t>
  </si>
  <si>
    <t>Bioretention w/ IWS and underdrain - B Soils</t>
  </si>
  <si>
    <t>Bioretention w/ IWS and underdrain - C soils</t>
  </si>
  <si>
    <t>Bioretention w/ IWS and underdrain - D Soils</t>
  </si>
  <si>
    <t>Infiltration Practice</t>
  </si>
  <si>
    <t>Sheetflow to Conservation Area with A/B Soils</t>
  </si>
  <si>
    <t>Sheetflow to Conservation Area with C/D Soils</t>
  </si>
  <si>
    <t>Impervious Drainage Area to Grass Swale A/B or Amended C/D</t>
  </si>
  <si>
    <t>Pervious Drainage Area to Grass Swale A/B or Amended C/D</t>
  </si>
  <si>
    <t>Impervious Drainage Area to Grass Swale C/D</t>
  </si>
  <si>
    <t>Pervious Drainage Area to Grass Swale C/D</t>
  </si>
  <si>
    <r>
      <t>(ft</t>
    </r>
    <r>
      <rPr>
        <b/>
        <vertAlign val="superscript"/>
        <sz val="11"/>
        <rFont val="Calibri"/>
        <family val="2"/>
        <scheme val="minor"/>
      </rPr>
      <t>2</t>
    </r>
    <r>
      <rPr>
        <b/>
        <sz val="11"/>
        <rFont val="Calibri"/>
        <family val="2"/>
        <scheme val="minor"/>
      </rPr>
      <t>)</t>
    </r>
  </si>
  <si>
    <r>
      <t>(ft</t>
    </r>
    <r>
      <rPr>
        <b/>
        <vertAlign val="superscript"/>
        <sz val="11"/>
        <rFont val="Calibri"/>
        <family val="2"/>
        <scheme val="minor"/>
      </rPr>
      <t>3</t>
    </r>
    <r>
      <rPr>
        <b/>
        <sz val="11"/>
        <rFont val="Calibri"/>
        <family val="2"/>
        <scheme val="minor"/>
      </rPr>
      <t>)</t>
    </r>
  </si>
  <si>
    <t>1. Green (Vegetated) Roof</t>
  </si>
  <si>
    <t>Green Roof</t>
  </si>
  <si>
    <t>N/A</t>
  </si>
  <si>
    <t>Subtract 100% of the provided storage volume.</t>
  </si>
  <si>
    <t>2. Rainwater Harvesting</t>
  </si>
  <si>
    <t>Rainwater Harvesting</t>
  </si>
  <si>
    <t>Subtract a % of the provided design volume based on annual beneficial use.</t>
  </si>
  <si>
    <t>3. Impervious Surface Disconnection</t>
  </si>
  <si>
    <t>Reduce volume conveyed to disconnection area by 0.04 cu. ft per sq. ft. of disconnection area.</t>
  </si>
  <si>
    <t>Reduce volume conveyed to disconnection area by 0.02 cu. ft per sq. ft. of disconnection area.</t>
  </si>
  <si>
    <t>To Rain Garden(s)</t>
  </si>
  <si>
    <t>To Stormwater Planter(s)</t>
  </si>
  <si>
    <t>4. Sheetflow to Grass Filter</t>
  </si>
  <si>
    <t>Sheetflow to Grass Filter Strip with A/B Soils or Compost Amended C/D Soils</t>
  </si>
  <si>
    <t>Reduce volume conveyed to grass filter strip by 0.06 cu. ft per sq. ft. of filter strip area.</t>
  </si>
  <si>
    <t>Reduce volume conveyed to grass filter strip 0.03 cu. ft per sq. ft. of filter strip area.</t>
  </si>
  <si>
    <t>5. Grass Swale</t>
  </si>
  <si>
    <t>Grass Swale A/B Soils or Compost Amended C/D Soils</t>
  </si>
  <si>
    <t>Reduce volume conveyed through grass swale by 0.2 inches.</t>
  </si>
  <si>
    <t>0.2"</t>
  </si>
  <si>
    <t>Reduce volume conveyed through grass swale by 0.1 inches.</t>
  </si>
  <si>
    <t>0.1"</t>
  </si>
  <si>
    <t>6. Bioretention</t>
  </si>
  <si>
    <t>Subtract 100% of the provided storage (WQv).</t>
  </si>
  <si>
    <t>Subtract 75% of the provided storage (WQv).</t>
  </si>
  <si>
    <t>Subtract 50% of the provided storage (WQv).</t>
  </si>
  <si>
    <t>Subtract 25% of the provided storage (WQv).</t>
  </si>
  <si>
    <t>7. Infiltration Practice</t>
  </si>
  <si>
    <t>8. Permeable Pavement</t>
  </si>
  <si>
    <t>Permeable Pavement</t>
  </si>
  <si>
    <t>9. Sheetflow to Conservation Area</t>
  </si>
  <si>
    <t>Reduce volume conveyed to conservation area by 0.15 cu. ft per sq. ft. of conservation area.</t>
  </si>
  <si>
    <t>Reduce volume conveyed to conservation area by 0.08 cu. ft per sq. ft. of conservation area.</t>
  </si>
  <si>
    <t>Totals</t>
  </si>
  <si>
    <r>
      <t>Water Quality Volume Remaining (ft</t>
    </r>
    <r>
      <rPr>
        <b/>
        <vertAlign val="superscript"/>
        <sz val="11"/>
        <rFont val="Calibri"/>
        <family val="2"/>
        <scheme val="minor"/>
      </rPr>
      <t>3</t>
    </r>
    <r>
      <rPr>
        <b/>
        <sz val="11"/>
        <rFont val="Calibri"/>
        <family val="2"/>
        <scheme val="minor"/>
      </rPr>
      <t>):</t>
    </r>
  </si>
  <si>
    <t>Downstream Options - All Practices exc RWH</t>
  </si>
  <si>
    <t>For RWH</t>
  </si>
  <si>
    <t>Downstream Options - no simple disconnection or RWH</t>
  </si>
  <si>
    <t>For Simple Disconnection</t>
  </si>
  <si>
    <t>Downstream Options - no disconnection or RWH</t>
  </si>
  <si>
    <t>For Rain Garden, Stormwater Planter</t>
  </si>
  <si>
    <t>Downstream Options - no disconnection, RWH, GFS</t>
  </si>
  <si>
    <t>For Grass Filter Strip</t>
  </si>
  <si>
    <t>Downstream Options - no disconnection, RWH, GFS, swale</t>
  </si>
  <si>
    <t>For Grass Swale</t>
  </si>
  <si>
    <t>Downstream Options - no disconnection, RWH or bioretention</t>
  </si>
  <si>
    <t>For Bioretention</t>
  </si>
  <si>
    <t>Downstream Options - no disconnection, RWH, or infiltration</t>
  </si>
  <si>
    <t>For Infiltration Practice</t>
  </si>
  <si>
    <t>Downstream Options - no disconnection</t>
  </si>
  <si>
    <t>For Permeable Pavement</t>
  </si>
  <si>
    <t>Subwatershed Summary</t>
  </si>
  <si>
    <t>Area Units Conversion Calculator</t>
  </si>
  <si>
    <t>Convert from:</t>
  </si>
  <si>
    <t>To:</t>
  </si>
  <si>
    <t>Acres</t>
  </si>
  <si>
    <t>Square Feet</t>
  </si>
  <si>
    <r>
      <t>ft</t>
    </r>
    <r>
      <rPr>
        <vertAlign val="superscript"/>
        <sz val="10"/>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</si>
</sst>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_(* \(#,##0\);_(* &quot;-&quot;??_);_(@_)"/>
  </numFmts>
  <fonts count="40">
    <font>
      <sz val="10"/>
      <name val="Arial"/>
    </font>
    <font>
      <sz val="11"/>
      <color theme="1"/>
      <name val="Calibri"/>
      <family val="2"/>
      <scheme val="minor"/>
    </font>
    <font>
      <sz val="10"/>
      <name val="Arial"/>
      <family val="2"/>
    </font>
    <font>
      <b/>
      <sz val="10"/>
      <name val="Calibri"/>
      <family val="2"/>
      <scheme val="minor"/>
    </font>
    <font>
      <b/>
      <sz val="14"/>
      <name val="Calibri"/>
      <family val="2"/>
      <scheme val="minor"/>
    </font>
    <font>
      <sz val="10"/>
      <name val="Calibri"/>
      <family val="2"/>
      <scheme val="minor"/>
    </font>
    <font>
      <b/>
      <sz val="12"/>
      <name val="Calibri"/>
      <family val="2"/>
      <scheme val="minor"/>
    </font>
    <font>
      <b/>
      <sz val="14"/>
      <color indexed="12"/>
      <name val="Calibri"/>
      <family val="2"/>
      <scheme val="minor"/>
    </font>
    <font>
      <b/>
      <sz val="10"/>
      <color indexed="12"/>
      <name val="Calibri"/>
      <family val="2"/>
      <scheme val="minor"/>
    </font>
    <font>
      <sz val="11"/>
      <color rgb="FF006100"/>
      <name val="Calibri"/>
      <family val="2"/>
      <scheme val="minor"/>
    </font>
    <font>
      <sz val="11"/>
      <color rgb="FF3F3F76"/>
      <name val="Calibri"/>
      <family val="2"/>
      <scheme val="minor"/>
    </font>
    <font>
      <b/>
      <sz val="11"/>
      <color theme="1"/>
      <name val="Calibri"/>
      <family val="2"/>
      <scheme val="minor"/>
    </font>
    <font>
      <b/>
      <sz val="13"/>
      <color theme="0"/>
      <name val="Calibri"/>
      <family val="2"/>
      <scheme val="minor"/>
    </font>
    <font>
      <sz val="12"/>
      <name val="Calibri"/>
      <family val="2"/>
      <scheme val="minor"/>
    </font>
    <font>
      <b/>
      <sz val="12"/>
      <color rgb="FFFF0000"/>
      <name val="Calibri"/>
      <family val="2"/>
      <scheme val="minor"/>
    </font>
    <font>
      <b/>
      <sz val="12"/>
      <color theme="0"/>
      <name val="Calibri"/>
      <family val="2"/>
      <scheme val="minor"/>
    </font>
    <font>
      <sz val="10"/>
      <color rgb="FFFF0000"/>
      <name val="Calibri"/>
      <family val="2"/>
      <scheme val="minor"/>
    </font>
    <font>
      <b/>
      <sz val="11"/>
      <name val="Calibri"/>
      <family val="2"/>
      <scheme val="minor"/>
    </font>
    <font>
      <b/>
      <sz val="11"/>
      <color rgb="FFFF0000"/>
      <name val="Calibri"/>
      <family val="2"/>
      <scheme val="minor"/>
    </font>
    <font>
      <b/>
      <vertAlign val="subscript"/>
      <sz val="11"/>
      <color theme="1"/>
      <name val="Calibri"/>
      <family val="2"/>
      <scheme val="minor"/>
    </font>
    <font>
      <b/>
      <vertAlign val="superscript"/>
      <sz val="11"/>
      <color theme="1"/>
      <name val="Calibri"/>
      <family val="2"/>
      <scheme val="minor"/>
    </font>
    <font>
      <b/>
      <sz val="10"/>
      <color theme="1"/>
      <name val="Calibri"/>
      <family val="2"/>
      <scheme val="minor"/>
    </font>
    <font>
      <b/>
      <sz val="10"/>
      <color rgb="FFFF0000"/>
      <name val="Calibri"/>
      <family val="2"/>
      <scheme val="minor"/>
    </font>
    <font>
      <sz val="11"/>
      <name val="Calibri"/>
      <family val="2"/>
      <scheme val="minor"/>
    </font>
    <font>
      <b/>
      <sz val="10"/>
      <color theme="0"/>
      <name val="Calibri"/>
      <family val="2"/>
      <scheme val="minor"/>
    </font>
    <font>
      <b/>
      <vertAlign val="subscript"/>
      <sz val="10"/>
      <color theme="1"/>
      <name val="Calibri"/>
      <family val="2"/>
      <scheme val="minor"/>
    </font>
    <font>
      <b/>
      <vertAlign val="superscript"/>
      <sz val="10"/>
      <color theme="1"/>
      <name val="Calibri"/>
      <family val="2"/>
      <scheme val="minor"/>
    </font>
    <font>
      <sz val="10"/>
      <color theme="1"/>
      <name val="Calibri"/>
      <family val="2"/>
      <scheme val="minor"/>
    </font>
    <font>
      <b/>
      <sz val="10"/>
      <color indexed="10"/>
      <name val="Calibri"/>
      <family val="2"/>
      <scheme val="minor"/>
    </font>
    <font>
      <b/>
      <sz val="11"/>
      <color indexed="9"/>
      <name val="Calibri"/>
      <family val="2"/>
      <scheme val="minor"/>
    </font>
    <font>
      <sz val="11"/>
      <color indexed="9"/>
      <name val="Calibri"/>
      <family val="2"/>
      <scheme val="minor"/>
    </font>
    <font>
      <b/>
      <vertAlign val="superscript"/>
      <sz val="11"/>
      <name val="Calibri"/>
      <family val="2"/>
      <scheme val="minor"/>
    </font>
    <font>
      <sz val="9"/>
      <color indexed="81"/>
      <name val="Tahoma"/>
      <family val="2"/>
    </font>
    <font>
      <b/>
      <sz val="9"/>
      <color indexed="81"/>
      <name val="Tahoma"/>
      <family val="2"/>
    </font>
    <font>
      <vertAlign val="superscript"/>
      <sz val="10"/>
      <name val="Arial"/>
      <family val="2"/>
    </font>
    <font>
      <b/>
      <sz val="9"/>
      <name val="Calibri"/>
      <family val="2"/>
      <scheme val="minor"/>
    </font>
    <font>
      <b/>
      <sz val="11"/>
      <color theme="0"/>
      <name val="Calibri"/>
      <family val="2"/>
      <scheme val="minor"/>
    </font>
    <font>
      <i/>
      <sz val="10"/>
      <name val="Calibri"/>
      <family val="2"/>
      <scheme val="minor"/>
    </font>
    <font>
      <sz val="10"/>
      <name val="Arial"/>
      <family val="2"/>
    </font>
    <font>
      <b/>
      <sz val="10"/>
      <name val="Arial"/>
      <family val="2"/>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C6EFCE"/>
      </patternFill>
    </fill>
    <fill>
      <patternFill patternType="solid">
        <fgColor rgb="FFFFCC99"/>
      </patternFill>
    </fill>
    <fill>
      <patternFill patternType="solid">
        <fgColor theme="3" tint="-0.249977111117893"/>
        <bgColor indexed="64"/>
      </patternFill>
    </fill>
    <fill>
      <patternFill patternType="solid">
        <fgColor rgb="FF99FF99"/>
        <bgColor indexed="64"/>
      </patternFill>
    </fill>
    <fill>
      <patternFill patternType="solid">
        <fgColor theme="0" tint="-0.14999847407452621"/>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9" fontId="2" fillId="0" borderId="0" applyFont="0" applyFill="0" applyBorder="0" applyAlignment="0" applyProtection="0"/>
    <xf numFmtId="0" fontId="9" fillId="4" borderId="0" applyNumberFormat="0" applyBorder="0" applyAlignment="0" applyProtection="0"/>
    <xf numFmtId="0" fontId="10" fillId="5" borderId="13" applyNumberFormat="0" applyAlignment="0" applyProtection="0"/>
    <xf numFmtId="43" fontId="38" fillId="0" borderId="0" applyFont="0" applyFill="0" applyBorder="0" applyAlignment="0" applyProtection="0"/>
  </cellStyleXfs>
  <cellXfs count="264">
    <xf numFmtId="0" fontId="0" fillId="0" borderId="0" xfId="0"/>
    <xf numFmtId="1" fontId="5" fillId="0" borderId="0" xfId="0" applyNumberFormat="1" applyFont="1"/>
    <xf numFmtId="0" fontId="5" fillId="0" borderId="0" xfId="0" applyFont="1"/>
    <xf numFmtId="0" fontId="5" fillId="0" borderId="0" xfId="0" applyFont="1" applyAlignment="1">
      <alignment wrapText="1"/>
    </xf>
    <xf numFmtId="0" fontId="7" fillId="0" borderId="0" xfId="0" applyFont="1"/>
    <xf numFmtId="0" fontId="3" fillId="0" borderId="0" xfId="0" applyFont="1" applyAlignment="1">
      <alignment horizontal="left"/>
    </xf>
    <xf numFmtId="0" fontId="3" fillId="0" borderId="0" xfId="0" applyFont="1" applyAlignment="1">
      <alignment horizontal="center"/>
    </xf>
    <xf numFmtId="1" fontId="5" fillId="0" borderId="0" xfId="0" applyNumberFormat="1" applyFont="1" applyAlignment="1">
      <alignment horizontal="center" wrapText="1"/>
    </xf>
    <xf numFmtId="0" fontId="6" fillId="0" borderId="0" xfId="0" applyFont="1"/>
    <xf numFmtId="0" fontId="13" fillId="0" borderId="0" xfId="0" applyFont="1"/>
    <xf numFmtId="164" fontId="6" fillId="0" borderId="0" xfId="0" applyNumberFormat="1" applyFont="1"/>
    <xf numFmtId="0" fontId="14" fillId="0" borderId="0" xfId="0" applyFont="1"/>
    <xf numFmtId="0" fontId="4" fillId="0" borderId="0" xfId="0" applyFont="1"/>
    <xf numFmtId="0" fontId="6" fillId="0" borderId="0" xfId="0" applyFont="1" applyAlignment="1">
      <alignment horizontal="right"/>
    </xf>
    <xf numFmtId="0" fontId="15" fillId="6" borderId="9" xfId="0" applyFont="1" applyFill="1" applyBorder="1" applyAlignment="1">
      <alignment horizontal="left"/>
    </xf>
    <xf numFmtId="0" fontId="15" fillId="6" borderId="8" xfId="0" applyFont="1" applyFill="1" applyBorder="1" applyAlignment="1">
      <alignment horizontal="left"/>
    </xf>
    <xf numFmtId="0" fontId="15" fillId="0" borderId="8" xfId="0" applyFont="1" applyBorder="1" applyAlignment="1">
      <alignment horizontal="left"/>
    </xf>
    <xf numFmtId="0" fontId="5" fillId="0" borderId="8" xfId="0" applyFont="1" applyBorder="1"/>
    <xf numFmtId="0" fontId="5" fillId="0" borderId="8" xfId="0" applyFont="1" applyBorder="1" applyAlignment="1">
      <alignment horizontal="right"/>
    </xf>
    <xf numFmtId="0" fontId="5" fillId="0" borderId="12" xfId="0" applyFont="1" applyBorder="1"/>
    <xf numFmtId="0" fontId="16" fillId="0" borderId="0" xfId="0" applyFont="1"/>
    <xf numFmtId="0" fontId="5" fillId="0" borderId="11" xfId="0" applyFont="1" applyBorder="1"/>
    <xf numFmtId="0" fontId="5" fillId="0" borderId="0" xfId="0" applyFont="1" applyAlignment="1">
      <alignment horizontal="right"/>
    </xf>
    <xf numFmtId="0" fontId="5" fillId="0" borderId="14" xfId="0" applyFont="1" applyBorder="1"/>
    <xf numFmtId="0" fontId="17" fillId="0" borderId="0" xfId="0" applyFont="1"/>
    <xf numFmtId="0" fontId="17" fillId="0" borderId="11" xfId="0" applyFont="1" applyBorder="1"/>
    <xf numFmtId="0" fontId="17" fillId="0" borderId="0" xfId="0" applyFont="1" applyAlignment="1">
      <alignment horizontal="right"/>
    </xf>
    <xf numFmtId="0" fontId="17" fillId="0" borderId="14" xfId="0" applyFont="1" applyBorder="1"/>
    <xf numFmtId="164" fontId="17" fillId="0" borderId="0" xfId="0" applyNumberFormat="1" applyFont="1"/>
    <xf numFmtId="0" fontId="18" fillId="0" borderId="0" xfId="0" applyFont="1"/>
    <xf numFmtId="0" fontId="17" fillId="0" borderId="7" xfId="0" applyFont="1" applyBorder="1"/>
    <xf numFmtId="0" fontId="17" fillId="0" borderId="6" xfId="0" applyFont="1" applyBorder="1"/>
    <xf numFmtId="0" fontId="17" fillId="0" borderId="6" xfId="0" applyFont="1" applyBorder="1" applyAlignment="1">
      <alignment horizontal="center"/>
    </xf>
    <xf numFmtId="0" fontId="17" fillId="0" borderId="6" xfId="0" applyFont="1" applyBorder="1" applyAlignment="1">
      <alignment horizontal="right"/>
    </xf>
    <xf numFmtId="0" fontId="17" fillId="0" borderId="15" xfId="0" applyFont="1" applyBorder="1"/>
    <xf numFmtId="0" fontId="17" fillId="0" borderId="0" xfId="0" applyFont="1" applyAlignment="1">
      <alignment horizontal="center"/>
    </xf>
    <xf numFmtId="0" fontId="15" fillId="6" borderId="9" xfId="0" applyFont="1" applyFill="1" applyBorder="1"/>
    <xf numFmtId="0" fontId="15" fillId="6" borderId="8" xfId="0" applyFont="1" applyFill="1" applyBorder="1"/>
    <xf numFmtId="0" fontId="17" fillId="0" borderId="8" xfId="0" applyFont="1" applyBorder="1" applyAlignment="1">
      <alignment horizontal="center"/>
    </xf>
    <xf numFmtId="0" fontId="17" fillId="0" borderId="8" xfId="0" applyFont="1" applyBorder="1" applyAlignment="1">
      <alignment horizontal="right"/>
    </xf>
    <xf numFmtId="0" fontId="17" fillId="0" borderId="12" xfId="0" applyFont="1" applyBorder="1"/>
    <xf numFmtId="0" fontId="11" fillId="0" borderId="0" xfId="0" applyFont="1" applyAlignment="1">
      <alignment horizontal="center"/>
    </xf>
    <xf numFmtId="0" fontId="11" fillId="0" borderId="7" xfId="0" applyFont="1" applyBorder="1" applyAlignment="1">
      <alignment horizontal="center"/>
    </xf>
    <xf numFmtId="0" fontId="11" fillId="0" borderId="6" xfId="0" applyFont="1" applyBorder="1" applyAlignment="1">
      <alignment horizontal="center"/>
    </xf>
    <xf numFmtId="0" fontId="5" fillId="0" borderId="6" xfId="0" applyFont="1" applyBorder="1" applyAlignment="1">
      <alignment horizontal="right"/>
    </xf>
    <xf numFmtId="0" fontId="5" fillId="0" borderId="6" xfId="0" applyFont="1" applyBorder="1"/>
    <xf numFmtId="0" fontId="5" fillId="0" borderId="15" xfId="0" applyFont="1" applyBorder="1"/>
    <xf numFmtId="0" fontId="22" fillId="0" borderId="0" xfId="0" applyFont="1"/>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vertical="center"/>
    </xf>
    <xf numFmtId="0" fontId="11" fillId="0" borderId="14" xfId="0" applyFont="1" applyBorder="1" applyAlignment="1">
      <alignment vertical="center"/>
    </xf>
    <xf numFmtId="0" fontId="18" fillId="0" borderId="0" xfId="0" applyFont="1" applyAlignment="1">
      <alignment vertical="center"/>
    </xf>
    <xf numFmtId="0" fontId="6" fillId="0" borderId="0" xfId="0" applyFont="1" applyAlignment="1">
      <alignment horizontal="right" vertical="center"/>
    </xf>
    <xf numFmtId="0" fontId="5" fillId="0" borderId="0" xfId="0" applyFont="1" applyAlignment="1">
      <alignment vertical="center"/>
    </xf>
    <xf numFmtId="0" fontId="21" fillId="0" borderId="0" xfId="0" applyFont="1" applyAlignment="1">
      <alignment vertical="center"/>
    </xf>
    <xf numFmtId="1" fontId="5" fillId="0" borderId="0" xfId="0" applyNumberFormat="1" applyFont="1" applyAlignment="1">
      <alignment horizontal="center"/>
    </xf>
    <xf numFmtId="0" fontId="5" fillId="0" borderId="0" xfId="0" applyFont="1" applyAlignment="1">
      <alignment horizontal="center"/>
    </xf>
    <xf numFmtId="0" fontId="5" fillId="0" borderId="10" xfId="0" applyFont="1" applyBorder="1" applyAlignment="1">
      <alignment vertical="center" wrapText="1"/>
    </xf>
    <xf numFmtId="0" fontId="5" fillId="0" borderId="10" xfId="0" applyFont="1" applyBorder="1" applyAlignment="1">
      <alignment vertical="center"/>
    </xf>
    <xf numFmtId="0" fontId="5" fillId="0" borderId="1" xfId="0" applyFont="1" applyBorder="1" applyAlignment="1">
      <alignment wrapText="1"/>
    </xf>
    <xf numFmtId="0" fontId="5" fillId="0" borderId="0" xfId="0" applyFont="1" applyAlignment="1">
      <alignment horizontal="center" vertical="center" wrapText="1"/>
    </xf>
    <xf numFmtId="0" fontId="5" fillId="0" borderId="0" xfId="0" applyFont="1" applyAlignment="1">
      <alignment horizontal="center" wrapText="1"/>
    </xf>
    <xf numFmtId="9" fontId="5" fillId="0" borderId="0" xfId="0" applyNumberFormat="1" applyFont="1"/>
    <xf numFmtId="9" fontId="5" fillId="0" borderId="0" xfId="1" applyFont="1" applyProtection="1"/>
    <xf numFmtId="1" fontId="8" fillId="0" borderId="0" xfId="0" applyNumberFormat="1" applyFont="1" applyAlignment="1">
      <alignment horizontal="right"/>
    </xf>
    <xf numFmtId="9" fontId="5" fillId="0" borderId="0" xfId="0" applyNumberFormat="1" applyFont="1" applyAlignment="1">
      <alignment horizontal="right" vertical="center" wrapText="1"/>
    </xf>
    <xf numFmtId="0" fontId="5" fillId="0" borderId="0" xfId="0" applyFont="1" applyAlignment="1">
      <alignment horizontal="left" vertical="center"/>
    </xf>
    <xf numFmtId="1" fontId="23" fillId="0" borderId="0" xfId="0" applyNumberFormat="1" applyFont="1"/>
    <xf numFmtId="0" fontId="23" fillId="0" borderId="0" xfId="0" applyFont="1"/>
    <xf numFmtId="1" fontId="23" fillId="0" borderId="0" xfId="0" applyNumberFormat="1" applyFont="1" applyAlignment="1">
      <alignment horizontal="center"/>
    </xf>
    <xf numFmtId="0" fontId="23" fillId="0" borderId="0" xfId="0" applyFont="1" applyAlignment="1">
      <alignment wrapText="1"/>
    </xf>
    <xf numFmtId="0" fontId="23" fillId="0" borderId="0" xfId="0" applyFont="1" applyAlignment="1">
      <alignment vertical="center"/>
    </xf>
    <xf numFmtId="0" fontId="11" fillId="0" borderId="0" xfId="0" applyFont="1" applyAlignment="1">
      <alignment vertical="center" wrapText="1"/>
    </xf>
    <xf numFmtId="1" fontId="5" fillId="0" borderId="0" xfId="0" applyNumberFormat="1" applyFont="1" applyAlignment="1">
      <alignment wrapText="1"/>
    </xf>
    <xf numFmtId="0" fontId="28" fillId="0" borderId="0" xfId="0" applyFont="1"/>
    <xf numFmtId="0" fontId="17" fillId="0" borderId="1" xfId="0" applyFont="1" applyBorder="1" applyAlignment="1">
      <alignment horizontal="center"/>
    </xf>
    <xf numFmtId="0" fontId="17" fillId="0" borderId="1" xfId="0" applyFont="1" applyBorder="1" applyAlignment="1">
      <alignment horizontal="center" wrapText="1"/>
    </xf>
    <xf numFmtId="0" fontId="17" fillId="0" borderId="2" xfId="0" applyFont="1" applyBorder="1" applyAlignment="1">
      <alignment horizontal="center"/>
    </xf>
    <xf numFmtId="1" fontId="17" fillId="0" borderId="1" xfId="0" applyNumberFormat="1" applyFont="1" applyBorder="1" applyAlignment="1">
      <alignment horizontal="center" wrapText="1"/>
    </xf>
    <xf numFmtId="1" fontId="17" fillId="0" borderId="4" xfId="0" applyNumberFormat="1" applyFont="1" applyBorder="1" applyAlignment="1">
      <alignment horizontal="center" wrapText="1"/>
    </xf>
    <xf numFmtId="0" fontId="17" fillId="0" borderId="0" xfId="0" applyFont="1" applyAlignment="1">
      <alignment wrapText="1"/>
    </xf>
    <xf numFmtId="0" fontId="23" fillId="0" borderId="10" xfId="0" applyFont="1" applyBorder="1" applyAlignment="1">
      <alignment vertical="center" wrapText="1"/>
    </xf>
    <xf numFmtId="0" fontId="23" fillId="0" borderId="1" xfId="0" applyFont="1" applyBorder="1" applyAlignment="1">
      <alignment vertical="center" wrapText="1"/>
    </xf>
    <xf numFmtId="0" fontId="29" fillId="6" borderId="4" xfId="0" applyFont="1" applyFill="1" applyBorder="1"/>
    <xf numFmtId="0" fontId="30" fillId="6" borderId="5" xfId="0" applyFont="1" applyFill="1" applyBorder="1"/>
    <xf numFmtId="0" fontId="30" fillId="6" borderId="2" xfId="0" applyFont="1" applyFill="1" applyBorder="1" applyAlignment="1">
      <alignment wrapText="1"/>
    </xf>
    <xf numFmtId="1" fontId="17" fillId="6" borderId="1" xfId="0" applyNumberFormat="1" applyFont="1" applyFill="1" applyBorder="1" applyAlignment="1">
      <alignment horizontal="center" wrapText="1"/>
    </xf>
    <xf numFmtId="1" fontId="17" fillId="6" borderId="3" xfId="0" applyNumberFormat="1" applyFont="1" applyFill="1" applyBorder="1" applyAlignment="1">
      <alignment horizontal="center" wrapText="1"/>
    </xf>
    <xf numFmtId="0" fontId="17" fillId="6" borderId="3" xfId="0" applyFont="1" applyFill="1" applyBorder="1" applyAlignment="1">
      <alignment horizontal="center" wrapText="1"/>
    </xf>
    <xf numFmtId="1" fontId="17" fillId="6" borderId="4" xfId="0" applyNumberFormat="1" applyFont="1" applyFill="1" applyBorder="1" applyAlignment="1">
      <alignment horizontal="center" wrapText="1"/>
    </xf>
    <xf numFmtId="0" fontId="17" fillId="6" borderId="1" xfId="0" applyFont="1" applyFill="1" applyBorder="1" applyAlignment="1">
      <alignment horizontal="center" wrapText="1"/>
    </xf>
    <xf numFmtId="0" fontId="23" fillId="0" borderId="1" xfId="0" applyFont="1" applyBorder="1" applyAlignment="1">
      <alignment horizontal="left" vertical="center" wrapText="1"/>
    </xf>
    <xf numFmtId="9" fontId="23" fillId="2" borderId="2" xfId="0" applyNumberFormat="1" applyFont="1" applyFill="1" applyBorder="1" applyAlignment="1">
      <alignment horizontal="center" vertical="center" wrapText="1"/>
    </xf>
    <xf numFmtId="9" fontId="30" fillId="6" borderId="5" xfId="0" applyNumberFormat="1" applyFont="1" applyFill="1" applyBorder="1"/>
    <xf numFmtId="0" fontId="23" fillId="0" borderId="9" xfId="0" applyFont="1" applyBorder="1" applyAlignment="1">
      <alignment vertical="center" wrapText="1"/>
    </xf>
    <xf numFmtId="9" fontId="23" fillId="7" borderId="2" xfId="0" applyNumberFormat="1" applyFont="1" applyFill="1" applyBorder="1" applyAlignment="1" applyProtection="1">
      <alignment horizontal="center" vertical="center" wrapText="1"/>
      <protection locked="0"/>
    </xf>
    <xf numFmtId="0" fontId="23" fillId="0" borderId="10" xfId="0" applyFont="1" applyBorder="1" applyAlignment="1">
      <alignment vertical="center"/>
    </xf>
    <xf numFmtId="0" fontId="29" fillId="6" borderId="6" xfId="0" applyFont="1" applyFill="1" applyBorder="1"/>
    <xf numFmtId="1" fontId="23" fillId="6" borderId="5" xfId="0" applyNumberFormat="1" applyFont="1" applyFill="1" applyBorder="1" applyAlignment="1">
      <alignment horizontal="center"/>
    </xf>
    <xf numFmtId="1" fontId="23" fillId="6" borderId="2" xfId="0" applyNumberFormat="1" applyFont="1" applyFill="1" applyBorder="1" applyAlignment="1">
      <alignment horizontal="center" wrapText="1"/>
    </xf>
    <xf numFmtId="9" fontId="23" fillId="6" borderId="5" xfId="0" applyNumberFormat="1" applyFont="1" applyFill="1" applyBorder="1" applyAlignment="1">
      <alignment horizontal="center" vertical="center" wrapText="1"/>
    </xf>
    <xf numFmtId="0" fontId="23" fillId="6" borderId="5" xfId="0" applyFont="1" applyFill="1" applyBorder="1" applyAlignment="1">
      <alignment horizontal="center"/>
    </xf>
    <xf numFmtId="0" fontId="23" fillId="6" borderId="1" xfId="0" applyFont="1" applyFill="1" applyBorder="1" applyAlignment="1">
      <alignment horizontal="center" wrapText="1"/>
    </xf>
    <xf numFmtId="0" fontId="29" fillId="6" borderId="7" xfId="0" applyFont="1" applyFill="1" applyBorder="1"/>
    <xf numFmtId="0" fontId="29" fillId="6" borderId="8" xfId="0" applyFont="1" applyFill="1" applyBorder="1"/>
    <xf numFmtId="0" fontId="29" fillId="6" borderId="5" xfId="0" applyFont="1" applyFill="1" applyBorder="1" applyAlignment="1">
      <alignment wrapText="1"/>
    </xf>
    <xf numFmtId="0" fontId="17" fillId="0" borderId="4" xfId="0" applyFont="1" applyBorder="1" applyAlignment="1">
      <alignment horizontal="center"/>
    </xf>
    <xf numFmtId="1" fontId="17" fillId="3" borderId="4" xfId="0" applyNumberFormat="1" applyFont="1" applyFill="1" applyBorder="1" applyAlignment="1">
      <alignment horizontal="center" wrapText="1"/>
    </xf>
    <xf numFmtId="1" fontId="17" fillId="3" borderId="5" xfId="0" applyNumberFormat="1" applyFont="1" applyFill="1" applyBorder="1" applyAlignment="1">
      <alignment horizontal="center" wrapText="1"/>
    </xf>
    <xf numFmtId="1" fontId="17" fillId="0" borderId="4" xfId="0" applyNumberFormat="1" applyFont="1" applyBorder="1" applyAlignment="1">
      <alignment horizontal="center"/>
    </xf>
    <xf numFmtId="1" fontId="17" fillId="0" borderId="5" xfId="0" applyNumberFormat="1" applyFont="1" applyBorder="1" applyAlignment="1">
      <alignment horizontal="center"/>
    </xf>
    <xf numFmtId="1" fontId="17" fillId="0" borderId="0" xfId="0" applyNumberFormat="1" applyFont="1"/>
    <xf numFmtId="0" fontId="23" fillId="0" borderId="0" xfId="0" applyFont="1" applyAlignment="1">
      <alignment horizontal="center"/>
    </xf>
    <xf numFmtId="0" fontId="23" fillId="0" borderId="0" xfId="0" applyFont="1" applyAlignment="1">
      <alignment horizontal="center" wrapText="1"/>
    </xf>
    <xf numFmtId="1" fontId="17" fillId="0" borderId="0" xfId="0" applyNumberFormat="1" applyFont="1" applyAlignment="1">
      <alignment horizontal="right"/>
    </xf>
    <xf numFmtId="0" fontId="17" fillId="0" borderId="5" xfId="0" applyFont="1" applyBorder="1" applyAlignment="1">
      <alignment horizontal="center"/>
    </xf>
    <xf numFmtId="2" fontId="5" fillId="0" borderId="0" xfId="0" applyNumberFormat="1" applyFont="1"/>
    <xf numFmtId="2" fontId="23" fillId="0" borderId="0" xfId="0" applyNumberFormat="1" applyFont="1"/>
    <xf numFmtId="2" fontId="5" fillId="0" borderId="0" xfId="0" applyNumberFormat="1" applyFont="1" applyAlignment="1">
      <alignment vertical="center" wrapText="1"/>
    </xf>
    <xf numFmtId="2" fontId="5" fillId="0" borderId="0" xfId="0" applyNumberFormat="1" applyFont="1" applyAlignment="1">
      <alignment vertical="center"/>
    </xf>
    <xf numFmtId="2" fontId="5" fillId="0" borderId="0" xfId="0" applyNumberFormat="1" applyFont="1" applyAlignment="1">
      <alignment wrapText="1"/>
    </xf>
    <xf numFmtId="2" fontId="23" fillId="0" borderId="1" xfId="0" applyNumberFormat="1" applyFont="1" applyBorder="1" applyAlignment="1">
      <alignment vertical="center" wrapText="1"/>
    </xf>
    <xf numFmtId="2" fontId="23" fillId="0" borderId="1" xfId="0" applyNumberFormat="1" applyFont="1" applyBorder="1" applyAlignment="1">
      <alignment wrapText="1"/>
    </xf>
    <xf numFmtId="2" fontId="23" fillId="0" borderId="0" xfId="0" applyNumberFormat="1" applyFont="1" applyAlignment="1">
      <alignment vertical="center" wrapText="1"/>
    </xf>
    <xf numFmtId="2" fontId="23" fillId="0" borderId="0" xfId="0" applyNumberFormat="1" applyFont="1" applyAlignment="1">
      <alignment wrapText="1"/>
    </xf>
    <xf numFmtId="2" fontId="23" fillId="0" borderId="0" xfId="0" applyNumberFormat="1" applyFont="1" applyAlignment="1">
      <alignment horizontal="center" vertical="center" wrapText="1"/>
    </xf>
    <xf numFmtId="2" fontId="17" fillId="0" borderId="0" xfId="0" applyNumberFormat="1" applyFont="1"/>
    <xf numFmtId="2" fontId="7" fillId="0" borderId="0" xfId="0" applyNumberFormat="1" applyFont="1"/>
    <xf numFmtId="0" fontId="3" fillId="0" borderId="1" xfId="0" applyFont="1" applyBorder="1" applyAlignment="1">
      <alignment horizontal="left" vertical="center" wrapText="1"/>
    </xf>
    <xf numFmtId="3" fontId="11" fillId="8" borderId="1" xfId="0" applyNumberFormat="1" applyFont="1" applyFill="1" applyBorder="1" applyAlignment="1">
      <alignment vertical="center"/>
    </xf>
    <xf numFmtId="1" fontId="11" fillId="8" borderId="1" xfId="0" applyNumberFormat="1" applyFont="1" applyFill="1" applyBorder="1" applyAlignment="1">
      <alignment vertical="center"/>
    </xf>
    <xf numFmtId="0" fontId="4" fillId="0" borderId="0" xfId="0" applyFont="1" applyAlignment="1">
      <alignment vertical="center"/>
    </xf>
    <xf numFmtId="0" fontId="3" fillId="7" borderId="1" xfId="0" applyFont="1" applyFill="1" applyBorder="1" applyAlignment="1">
      <alignment horizontal="center" vertical="center"/>
    </xf>
    <xf numFmtId="0" fontId="6" fillId="0" borderId="0" xfId="0" applyFont="1" applyAlignment="1">
      <alignment vertical="center"/>
    </xf>
    <xf numFmtId="164" fontId="6" fillId="0" borderId="0" xfId="0" applyNumberFormat="1" applyFont="1" applyAlignment="1">
      <alignment vertical="center"/>
    </xf>
    <xf numFmtId="0" fontId="14" fillId="0" borderId="0" xfId="0" applyFont="1" applyAlignment="1">
      <alignment vertical="center"/>
    </xf>
    <xf numFmtId="2" fontId="3" fillId="2" borderId="1" xfId="0" applyNumberFormat="1" applyFont="1" applyFill="1" applyBorder="1" applyAlignment="1">
      <alignment horizontal="center" vertical="center"/>
    </xf>
    <xf numFmtId="0" fontId="3" fillId="8" borderId="1" xfId="0" applyFont="1" applyFill="1" applyBorder="1" applyAlignment="1">
      <alignment horizontal="center" vertical="center"/>
    </xf>
    <xf numFmtId="1" fontId="17" fillId="8" borderId="1" xfId="0" applyNumberFormat="1" applyFont="1" applyFill="1" applyBorder="1" applyAlignment="1">
      <alignment horizontal="center"/>
    </xf>
    <xf numFmtId="1" fontId="17" fillId="8" borderId="1" xfId="0" applyNumberFormat="1" applyFont="1" applyFill="1" applyBorder="1" applyAlignment="1">
      <alignment horizontal="center" wrapText="1"/>
    </xf>
    <xf numFmtId="2" fontId="23" fillId="7" borderId="1" xfId="0" applyNumberFormat="1" applyFont="1" applyFill="1" applyBorder="1" applyAlignment="1" applyProtection="1">
      <alignment vertical="center"/>
      <protection locked="0"/>
    </xf>
    <xf numFmtId="1" fontId="30" fillId="6" borderId="5" xfId="0" applyNumberFormat="1" applyFont="1" applyFill="1" applyBorder="1"/>
    <xf numFmtId="1" fontId="23" fillId="6" borderId="5" xfId="0" applyNumberFormat="1" applyFont="1" applyFill="1" applyBorder="1" applyAlignment="1">
      <alignment horizontal="center" wrapText="1"/>
    </xf>
    <xf numFmtId="1" fontId="17" fillId="8" borderId="4" xfId="0" applyNumberFormat="1" applyFont="1" applyFill="1" applyBorder="1" applyAlignment="1">
      <alignment horizontal="center" wrapText="1"/>
    </xf>
    <xf numFmtId="1" fontId="23" fillId="7" borderId="1" xfId="0" applyNumberFormat="1" applyFont="1" applyFill="1" applyBorder="1" applyAlignment="1" applyProtection="1">
      <alignment horizontal="center" vertical="center"/>
      <protection locked="0"/>
    </xf>
    <xf numFmtId="1" fontId="23" fillId="8" borderId="1" xfId="0" applyNumberFormat="1" applyFont="1" applyFill="1" applyBorder="1" applyAlignment="1">
      <alignment horizontal="center" vertical="center"/>
    </xf>
    <xf numFmtId="1" fontId="23" fillId="0" borderId="1" xfId="0" applyNumberFormat="1" applyFont="1" applyBorder="1" applyAlignment="1">
      <alignment horizontal="center" vertical="center" wrapText="1"/>
    </xf>
    <xf numFmtId="0" fontId="23" fillId="8" borderId="1" xfId="0" applyFont="1" applyFill="1" applyBorder="1" applyAlignment="1">
      <alignment horizontal="center" vertical="center"/>
    </xf>
    <xf numFmtId="1" fontId="23" fillId="8" borderId="3" xfId="0" applyNumberFormat="1" applyFont="1" applyFill="1" applyBorder="1" applyAlignment="1">
      <alignment horizontal="center" vertical="center"/>
    </xf>
    <xf numFmtId="0" fontId="23" fillId="7" borderId="1" xfId="0" applyFont="1" applyFill="1" applyBorder="1" applyAlignment="1" applyProtection="1">
      <alignment horizontal="center" vertical="center"/>
      <protection locked="0"/>
    </xf>
    <xf numFmtId="1" fontId="23" fillId="8" borderId="4" xfId="0" applyNumberFormat="1" applyFont="1" applyFill="1" applyBorder="1" applyAlignment="1">
      <alignment horizontal="center" vertical="center"/>
    </xf>
    <xf numFmtId="2" fontId="23" fillId="0" borderId="0" xfId="0" applyNumberFormat="1" applyFont="1" applyAlignment="1">
      <alignment vertical="center"/>
    </xf>
    <xf numFmtId="1" fontId="23" fillId="8" borderId="1" xfId="0" applyNumberFormat="1" applyFont="1" applyFill="1" applyBorder="1" applyAlignment="1">
      <alignment horizontal="center" vertical="center" wrapText="1"/>
    </xf>
    <xf numFmtId="0" fontId="23" fillId="7" borderId="1" xfId="0" applyFont="1" applyFill="1" applyBorder="1" applyAlignment="1" applyProtection="1">
      <alignment horizontal="center" vertical="center" wrapText="1"/>
      <protection locked="0"/>
    </xf>
    <xf numFmtId="1" fontId="23" fillId="7" borderId="1" xfId="0" applyNumberFormat="1" applyFont="1" applyFill="1" applyBorder="1" applyAlignment="1" applyProtection="1">
      <alignment horizontal="center" vertical="center" wrapText="1"/>
      <protection locked="0"/>
    </xf>
    <xf numFmtId="1" fontId="23" fillId="8" borderId="5" xfId="0" applyNumberFormat="1" applyFont="1" applyFill="1" applyBorder="1" applyAlignment="1">
      <alignment horizontal="center" vertical="center"/>
    </xf>
    <xf numFmtId="0" fontId="23" fillId="8" borderId="1" xfId="0" applyFont="1" applyFill="1" applyBorder="1" applyAlignment="1">
      <alignment horizontal="center" vertical="center" wrapText="1"/>
    </xf>
    <xf numFmtId="0" fontId="5" fillId="0" borderId="0" xfId="0" applyFont="1" applyAlignment="1">
      <alignment horizontal="left" wrapText="1"/>
    </xf>
    <xf numFmtId="0" fontId="5" fillId="0" borderId="1" xfId="0" applyFont="1" applyBorder="1" applyAlignment="1">
      <alignment horizontal="left" vertical="center" wrapText="1"/>
    </xf>
    <xf numFmtId="0" fontId="23" fillId="0" borderId="5" xfId="0" applyFont="1" applyBorder="1"/>
    <xf numFmtId="0" fontId="23" fillId="0" borderId="2" xfId="0" applyFont="1" applyBorder="1"/>
    <xf numFmtId="0" fontId="17" fillId="0" borderId="0" xfId="0" applyFont="1" applyAlignment="1">
      <alignment horizontal="center" vertical="center"/>
    </xf>
    <xf numFmtId="0" fontId="2" fillId="0" borderId="0" xfId="0" applyFont="1"/>
    <xf numFmtId="2" fontId="0" fillId="8" borderId="1" xfId="0" applyNumberFormat="1" applyFill="1" applyBorder="1"/>
    <xf numFmtId="0" fontId="2" fillId="0" borderId="0" xfId="0" applyFont="1" applyAlignment="1">
      <alignment horizontal="center"/>
    </xf>
    <xf numFmtId="0" fontId="2" fillId="0" borderId="0" xfId="0" quotePrefix="1" applyFont="1" applyAlignment="1">
      <alignment horizontal="center"/>
    </xf>
    <xf numFmtId="0" fontId="0" fillId="0" borderId="0" xfId="0" applyAlignment="1">
      <alignment horizontal="center"/>
    </xf>
    <xf numFmtId="0" fontId="23" fillId="0" borderId="1" xfId="0" applyFont="1" applyBorder="1" applyAlignment="1">
      <alignment wrapText="1"/>
    </xf>
    <xf numFmtId="2" fontId="11" fillId="8" borderId="1" xfId="0" applyNumberFormat="1" applyFont="1" applyFill="1" applyBorder="1" applyAlignment="1">
      <alignment vertical="center"/>
    </xf>
    <xf numFmtId="1" fontId="23" fillId="7" borderId="1" xfId="0" applyNumberFormat="1" applyFont="1" applyFill="1" applyBorder="1" applyAlignment="1" applyProtection="1">
      <alignment horizontal="center"/>
      <protection locked="0"/>
    </xf>
    <xf numFmtId="2" fontId="23" fillId="8" borderId="1" xfId="0" applyNumberFormat="1" applyFont="1" applyFill="1" applyBorder="1" applyAlignment="1">
      <alignment vertical="center"/>
    </xf>
    <xf numFmtId="0" fontId="3" fillId="0" borderId="0" xfId="0" applyFont="1" applyAlignment="1">
      <alignment vertical="center"/>
    </xf>
    <xf numFmtId="0" fontId="3" fillId="0" borderId="0" xfId="0" applyFont="1" applyAlignment="1">
      <alignment horizontal="right" vertical="center"/>
    </xf>
    <xf numFmtId="164" fontId="3" fillId="0" borderId="0" xfId="0" applyNumberFormat="1" applyFont="1" applyAlignment="1">
      <alignment vertical="center"/>
    </xf>
    <xf numFmtId="0" fontId="22" fillId="0" borderId="0" xfId="0" applyFont="1" applyAlignment="1">
      <alignment vertical="center"/>
    </xf>
    <xf numFmtId="0" fontId="24" fillId="6" borderId="9" xfId="0" applyFont="1" applyFill="1" applyBorder="1" applyAlignment="1">
      <alignment vertical="center"/>
    </xf>
    <xf numFmtId="0" fontId="24" fillId="6" borderId="8" xfId="0" applyFont="1" applyFill="1" applyBorder="1" applyAlignment="1">
      <alignment vertical="center"/>
    </xf>
    <xf numFmtId="0" fontId="3" fillId="0" borderId="8" xfId="0" applyFont="1" applyBorder="1" applyAlignment="1">
      <alignment horizontal="right" vertical="center"/>
    </xf>
    <xf numFmtId="1" fontId="3" fillId="8" borderId="1" xfId="0"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vertical="center"/>
    </xf>
    <xf numFmtId="0" fontId="21" fillId="0" borderId="0" xfId="0" applyFont="1" applyAlignment="1">
      <alignment horizontal="center" vertical="center"/>
    </xf>
    <xf numFmtId="0" fontId="21" fillId="0" borderId="11" xfId="0" applyFont="1" applyBorder="1" applyAlignment="1">
      <alignment horizontal="center" vertical="center"/>
    </xf>
    <xf numFmtId="0" fontId="21" fillId="0" borderId="0" xfId="0" applyFont="1" applyAlignment="1">
      <alignment horizontal="right" vertical="center"/>
    </xf>
    <xf numFmtId="2" fontId="3" fillId="8" borderId="1" xfId="0" applyNumberFormat="1" applyFont="1" applyFill="1" applyBorder="1" applyAlignment="1">
      <alignment horizontal="right" vertical="center"/>
    </xf>
    <xf numFmtId="3" fontId="21" fillId="8" borderId="1" xfId="0" applyNumberFormat="1" applyFont="1" applyFill="1" applyBorder="1" applyAlignment="1">
      <alignment vertical="center"/>
    </xf>
    <xf numFmtId="0" fontId="21" fillId="0" borderId="14" xfId="0" applyFont="1" applyBorder="1" applyAlignment="1">
      <alignment vertical="center"/>
    </xf>
    <xf numFmtId="0" fontId="3" fillId="0" borderId="0" xfId="0" applyFont="1" applyAlignment="1">
      <alignment horizontal="center" vertical="center"/>
    </xf>
    <xf numFmtId="1" fontId="21" fillId="8" borderId="1" xfId="0" applyNumberFormat="1" applyFont="1" applyFill="1" applyBorder="1" applyAlignment="1">
      <alignment vertical="center"/>
    </xf>
    <xf numFmtId="1" fontId="3" fillId="8" borderId="1" xfId="0" applyNumberFormat="1" applyFont="1" applyFill="1" applyBorder="1" applyAlignment="1">
      <alignment horizontal="right" vertical="center"/>
    </xf>
    <xf numFmtId="1" fontId="21" fillId="8" borderId="1" xfId="0" applyNumberFormat="1" applyFont="1" applyFill="1" applyBorder="1" applyAlignment="1">
      <alignment horizontal="right"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1" fillId="0" borderId="6" xfId="0" applyFont="1" applyBorder="1" applyAlignment="1">
      <alignment horizontal="right" vertical="center"/>
    </xf>
    <xf numFmtId="0" fontId="21" fillId="0" borderId="6" xfId="0" applyFont="1" applyBorder="1" applyAlignment="1">
      <alignment vertical="center"/>
    </xf>
    <xf numFmtId="0" fontId="21" fillId="0" borderId="15" xfId="0" applyFont="1" applyBorder="1" applyAlignment="1">
      <alignment vertical="center"/>
    </xf>
    <xf numFmtId="0" fontId="24" fillId="6" borderId="16" xfId="0" applyFont="1" applyFill="1" applyBorder="1" applyAlignment="1">
      <alignment vertical="center"/>
    </xf>
    <xf numFmtId="0" fontId="24" fillId="6" borderId="17" xfId="0" applyFont="1" applyFill="1" applyBorder="1" applyAlignment="1">
      <alignment vertical="center"/>
    </xf>
    <xf numFmtId="0" fontId="24" fillId="0" borderId="17" xfId="0" applyFont="1" applyBorder="1" applyAlignment="1">
      <alignment vertical="center"/>
    </xf>
    <xf numFmtId="0" fontId="3" fillId="0" borderId="17" xfId="0" applyFont="1" applyBorder="1" applyAlignment="1">
      <alignment horizontal="center" vertical="center"/>
    </xf>
    <xf numFmtId="0" fontId="3" fillId="0" borderId="17" xfId="0" applyFont="1" applyBorder="1" applyAlignment="1">
      <alignment horizontal="right" vertical="center"/>
    </xf>
    <xf numFmtId="0" fontId="3" fillId="0" borderId="18" xfId="0" applyFont="1" applyBorder="1" applyAlignment="1">
      <alignment vertical="center"/>
    </xf>
    <xf numFmtId="0" fontId="21" fillId="0" borderId="19" xfId="0" applyFont="1" applyBorder="1" applyAlignment="1">
      <alignment horizontal="center" vertical="center"/>
    </xf>
    <xf numFmtId="2" fontId="21" fillId="8" borderId="1" xfId="0" applyNumberFormat="1" applyFont="1" applyFill="1" applyBorder="1" applyAlignment="1">
      <alignment vertical="center"/>
    </xf>
    <xf numFmtId="0" fontId="21" fillId="0" borderId="20" xfId="0" applyFont="1" applyBorder="1" applyAlignment="1">
      <alignment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5" fillId="0" borderId="22" xfId="0" applyFont="1" applyBorder="1" applyAlignment="1">
      <alignment horizontal="righ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0" xfId="0" applyFont="1" applyAlignment="1">
      <alignment horizontal="right" vertical="center"/>
    </xf>
    <xf numFmtId="3" fontId="27" fillId="0" borderId="0" xfId="0" applyNumberFormat="1" applyFont="1" applyAlignment="1">
      <alignment vertical="center"/>
    </xf>
    <xf numFmtId="3" fontId="21" fillId="0" borderId="0" xfId="0" applyNumberFormat="1" applyFont="1" applyAlignment="1">
      <alignment vertical="center"/>
    </xf>
    <xf numFmtId="2" fontId="0" fillId="7" borderId="1" xfId="0" applyNumberFormat="1" applyFill="1" applyBorder="1" applyProtection="1">
      <protection locked="0"/>
    </xf>
    <xf numFmtId="0" fontId="35" fillId="0" borderId="0" xfId="0" applyFont="1" applyAlignment="1">
      <alignment horizontal="right" vertical="center"/>
    </xf>
    <xf numFmtId="0" fontId="36" fillId="0" borderId="0" xfId="0" applyFont="1" applyAlignment="1">
      <alignment vertical="center"/>
    </xf>
    <xf numFmtId="0" fontId="6" fillId="0" borderId="8" xfId="0" applyFont="1" applyBorder="1"/>
    <xf numFmtId="0" fontId="6" fillId="0" borderId="8" xfId="0" applyFont="1" applyBorder="1" applyAlignment="1">
      <alignment horizontal="right"/>
    </xf>
    <xf numFmtId="0" fontId="35" fillId="0" borderId="12" xfId="0" applyFont="1" applyBorder="1" applyAlignment="1">
      <alignment horizontal="right" vertical="center"/>
    </xf>
    <xf numFmtId="0" fontId="17" fillId="0" borderId="0" xfId="0" applyFont="1" applyAlignment="1">
      <alignment horizontal="right" vertical="center"/>
    </xf>
    <xf numFmtId="0" fontId="3" fillId="0" borderId="0" xfId="0" applyFont="1" applyAlignment="1">
      <alignment horizontal="right" vertical="top"/>
    </xf>
    <xf numFmtId="165" fontId="0" fillId="8" borderId="1" xfId="4" applyNumberFormat="1" applyFont="1" applyFill="1" applyBorder="1"/>
    <xf numFmtId="165" fontId="0" fillId="7" borderId="1" xfId="4" applyNumberFormat="1" applyFont="1" applyFill="1" applyBorder="1" applyProtection="1">
      <protection locked="0"/>
    </xf>
    <xf numFmtId="0" fontId="0" fillId="0" borderId="1" xfId="0" applyBorder="1" applyAlignment="1">
      <alignment horizontal="center" vertical="center" wrapText="1"/>
    </xf>
    <xf numFmtId="0" fontId="39" fillId="9" borderId="1" xfId="0" applyFont="1" applyFill="1"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14" fontId="2" fillId="0" borderId="1" xfId="0" applyNumberFormat="1" applyFont="1" applyBorder="1" applyAlignment="1">
      <alignment horizontal="center" vertical="center" wrapText="1"/>
    </xf>
    <xf numFmtId="2" fontId="23" fillId="0" borderId="0" xfId="0" applyNumberFormat="1" applyFont="1" applyAlignment="1">
      <alignment horizontal="center" vertical="top" wrapText="1"/>
    </xf>
    <xf numFmtId="0" fontId="5" fillId="0" borderId="0" xfId="0" applyFont="1"/>
    <xf numFmtId="0" fontId="5" fillId="0" borderId="0" xfId="0" applyFont="1" applyAlignment="1">
      <alignment horizontal="left"/>
    </xf>
    <xf numFmtId="0" fontId="12" fillId="6" borderId="0" xfId="0" applyFont="1" applyFill="1" applyAlignment="1">
      <alignment horizontal="center"/>
    </xf>
    <xf numFmtId="0" fontId="37" fillId="0" borderId="9" xfId="0" applyFont="1" applyBorder="1" applyAlignment="1">
      <alignment horizontal="left" vertical="top" wrapText="1"/>
    </xf>
    <xf numFmtId="0" fontId="37" fillId="0" borderId="8" xfId="0" applyFont="1" applyBorder="1" applyAlignment="1">
      <alignment horizontal="left" vertical="top" wrapText="1"/>
    </xf>
    <xf numFmtId="0" fontId="37" fillId="0" borderId="12" xfId="0" applyFont="1" applyBorder="1" applyAlignment="1">
      <alignment horizontal="left" vertical="top" wrapText="1"/>
    </xf>
    <xf numFmtId="0" fontId="37" fillId="0" borderId="11" xfId="0" applyFont="1" applyBorder="1" applyAlignment="1">
      <alignment horizontal="left" vertical="top" wrapText="1"/>
    </xf>
    <xf numFmtId="0" fontId="37" fillId="0" borderId="0" xfId="0" applyFont="1" applyAlignment="1">
      <alignment horizontal="left" vertical="top" wrapText="1"/>
    </xf>
    <xf numFmtId="0" fontId="37" fillId="0" borderId="14" xfId="0" applyFont="1" applyBorder="1" applyAlignment="1">
      <alignment horizontal="left" vertical="top" wrapText="1"/>
    </xf>
    <xf numFmtId="0" fontId="37" fillId="0" borderId="7" xfId="0" applyFont="1" applyBorder="1" applyAlignment="1">
      <alignment horizontal="left" vertical="top" wrapText="1"/>
    </xf>
    <xf numFmtId="0" fontId="37" fillId="0" borderId="6" xfId="0" applyFont="1" applyBorder="1" applyAlignment="1">
      <alignment horizontal="left" vertical="top" wrapText="1"/>
    </xf>
    <xf numFmtId="0" fontId="37" fillId="0" borderId="15" xfId="0" applyFont="1" applyBorder="1" applyAlignment="1">
      <alignment horizontal="left" vertical="top" wrapText="1"/>
    </xf>
    <xf numFmtId="0" fontId="1" fillId="7" borderId="9" xfId="3" applyFont="1" applyFill="1" applyBorder="1" applyAlignment="1" applyProtection="1">
      <alignment horizontal="center"/>
      <protection locked="0"/>
    </xf>
    <xf numFmtId="0" fontId="4" fillId="0" borderId="0" xfId="0" applyFont="1" applyAlignment="1">
      <alignment wrapText="1"/>
    </xf>
    <xf numFmtId="0" fontId="5" fillId="0" borderId="0" xfId="0" applyFont="1" applyAlignment="1">
      <alignment horizontal="left"/>
    </xf>
    <xf numFmtId="0" fontId="1" fillId="7" borderId="12" xfId="3" applyFont="1" applyFill="1" applyBorder="1" applyAlignment="1" applyProtection="1">
      <alignment horizontal="center"/>
      <protection locked="0"/>
    </xf>
    <xf numFmtId="14" fontId="1" fillId="7" borderId="10" xfId="3" applyNumberFormat="1" applyFont="1" applyFill="1" applyBorder="1" applyAlignment="1" applyProtection="1">
      <protection locked="0"/>
    </xf>
    <xf numFmtId="0" fontId="1" fillId="7" borderId="4" xfId="3" applyFont="1" applyFill="1" applyBorder="1" applyAlignment="1" applyProtection="1">
      <alignment horizontal="center"/>
      <protection locked="0"/>
    </xf>
    <xf numFmtId="0" fontId="1" fillId="7" borderId="5" xfId="3" applyFont="1" applyFill="1" applyBorder="1" applyAlignment="1" applyProtection="1">
      <alignment horizontal="center"/>
      <protection locked="0"/>
    </xf>
    <xf numFmtId="0" fontId="1" fillId="7" borderId="2" xfId="3" applyFont="1" applyFill="1" applyBorder="1" applyAlignment="1" applyProtection="1">
      <alignment horizontal="center"/>
      <protection locked="0"/>
    </xf>
    <xf numFmtId="0" fontId="1" fillId="7" borderId="1" xfId="3" applyFont="1" applyFill="1" applyBorder="1" applyAlignment="1" applyProtection="1">
      <protection locked="0"/>
    </xf>
    <xf numFmtId="0" fontId="1" fillId="7" borderId="1" xfId="3" applyFont="1" applyFill="1" applyBorder="1" applyAlignment="1" applyProtection="1">
      <alignment horizontal="center"/>
      <protection locked="0"/>
    </xf>
    <xf numFmtId="0" fontId="1" fillId="7" borderId="3" xfId="3" applyFont="1" applyFill="1" applyBorder="1" applyAlignment="1" applyProtection="1">
      <alignment horizontal="center"/>
      <protection locked="0"/>
    </xf>
    <xf numFmtId="14" fontId="1" fillId="7" borderId="4" xfId="3" applyNumberFormat="1" applyFont="1" applyFill="1" applyBorder="1" applyAlignment="1" applyProtection="1">
      <alignment horizontal="center"/>
      <protection locked="0"/>
    </xf>
    <xf numFmtId="14" fontId="1" fillId="7" borderId="5" xfId="3" applyNumberFormat="1" applyFont="1" applyFill="1" applyBorder="1" applyAlignment="1" applyProtection="1">
      <alignment horizontal="center"/>
      <protection locked="0"/>
    </xf>
    <xf numFmtId="14" fontId="1" fillId="7" borderId="2" xfId="3" applyNumberFormat="1" applyFont="1" applyFill="1" applyBorder="1" applyAlignment="1" applyProtection="1">
      <alignment horizontal="center"/>
      <protection locked="0"/>
    </xf>
    <xf numFmtId="0" fontId="5" fillId="0" borderId="0" xfId="0" applyFont="1" applyAlignment="1"/>
    <xf numFmtId="2" fontId="1" fillId="7" borderId="1" xfId="0" applyNumberFormat="1" applyFont="1" applyFill="1" applyBorder="1" applyAlignment="1" applyProtection="1">
      <alignment vertical="center"/>
      <protection locked="0"/>
    </xf>
    <xf numFmtId="3" fontId="1" fillId="8" borderId="1" xfId="0" applyNumberFormat="1" applyFont="1" applyFill="1" applyBorder="1" applyAlignment="1">
      <alignment vertical="center"/>
    </xf>
    <xf numFmtId="2" fontId="1" fillId="8" borderId="1" xfId="0" applyNumberFormat="1" applyFont="1" applyFill="1" applyBorder="1" applyAlignment="1">
      <alignment vertical="center"/>
    </xf>
    <xf numFmtId="1" fontId="1" fillId="8" borderId="1" xfId="0" applyNumberFormat="1" applyFont="1" applyFill="1" applyBorder="1" applyAlignment="1">
      <alignment vertical="center"/>
    </xf>
    <xf numFmtId="2" fontId="1" fillId="8" borderId="10" xfId="2" applyNumberFormat="1" applyFont="1" applyFill="1" applyBorder="1" applyAlignment="1" applyProtection="1">
      <alignment vertical="center"/>
    </xf>
  </cellXfs>
  <cellStyles count="5">
    <cellStyle name="Comma" xfId="4" builtinId="3"/>
    <cellStyle name="Good" xfId="2" builtinId="26"/>
    <cellStyle name="Input" xfId="3" builtinId="20"/>
    <cellStyle name="Normal" xfId="0" builtinId="0"/>
    <cellStyle name="Percent" xfId="1" builtinId="5"/>
  </cellStyles>
  <dxfs count="0"/>
  <tableStyles count="0" defaultTableStyle="TableStyleMedium2" defaultPivotStyle="PivotStyleLight16"/>
  <colors>
    <mruColors>
      <color rgb="FF99FF99"/>
      <color rgb="FF99FFCC"/>
      <color rgb="FF66FF99"/>
      <color rgb="FF66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65B0C-5BF2-481A-BEAA-311ABCB77E9B}">
  <dimension ref="A1:D6"/>
  <sheetViews>
    <sheetView workbookViewId="0">
      <selection activeCell="B11" sqref="B11"/>
    </sheetView>
  </sheetViews>
  <sheetFormatPr defaultRowHeight="12.6"/>
  <cols>
    <col min="1" max="1" width="9.85546875" customWidth="1"/>
    <col min="2" max="2" width="19.140625" customWidth="1"/>
    <col min="3" max="3" width="13.42578125" customWidth="1"/>
    <col min="4" max="4" width="58.85546875" customWidth="1"/>
  </cols>
  <sheetData>
    <row r="1" spans="1:4" ht="26.1">
      <c r="A1" s="226" t="s">
        <v>0</v>
      </c>
      <c r="B1" s="226" t="s">
        <v>1</v>
      </c>
      <c r="C1" s="226" t="s">
        <v>2</v>
      </c>
      <c r="D1" s="226" t="s">
        <v>3</v>
      </c>
    </row>
    <row r="2" spans="1:4" ht="19.5" customHeight="1">
      <c r="A2" s="225">
        <v>1</v>
      </c>
      <c r="B2" s="227"/>
      <c r="C2" s="227"/>
      <c r="D2" s="227" t="s">
        <v>4</v>
      </c>
    </row>
    <row r="3" spans="1:4" ht="37.5">
      <c r="A3" s="225">
        <v>1.1000000000000001</v>
      </c>
      <c r="B3" s="230">
        <v>43404</v>
      </c>
      <c r="C3" s="228" t="s">
        <v>5</v>
      </c>
      <c r="D3" s="229" t="s">
        <v>6</v>
      </c>
    </row>
    <row r="4" spans="1:4" ht="24.95">
      <c r="A4" s="225">
        <v>1.2</v>
      </c>
      <c r="B4" s="230">
        <v>44481</v>
      </c>
      <c r="C4" s="228" t="s">
        <v>7</v>
      </c>
      <c r="D4" s="229" t="s">
        <v>8</v>
      </c>
    </row>
    <row r="5" spans="1:4" ht="24.95">
      <c r="A5" s="225">
        <v>1.2</v>
      </c>
      <c r="B5" s="230">
        <v>45063</v>
      </c>
      <c r="C5" s="228" t="s">
        <v>5</v>
      </c>
      <c r="D5" s="229" t="s">
        <v>9</v>
      </c>
    </row>
    <row r="6" spans="1:4">
      <c r="A6" s="225">
        <v>1.3</v>
      </c>
      <c r="B6" s="230">
        <v>45502</v>
      </c>
      <c r="C6" s="228" t="s">
        <v>5</v>
      </c>
      <c r="D6" s="229"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D5F54-AF98-48D0-BFF1-1A4E42E83D40}">
  <sheetPr>
    <tabColor theme="0" tint="-0.249977111117893"/>
    <pageSetUpPr fitToPage="1"/>
  </sheetPr>
  <dimension ref="A1:R74"/>
  <sheetViews>
    <sheetView zoomScaleNormal="100" zoomScaleSheetLayoutView="124" workbookViewId="0">
      <selection activeCell="D16" sqref="D16:E16"/>
    </sheetView>
  </sheetViews>
  <sheetFormatPr defaultColWidth="0" defaultRowHeight="12.95" zeroHeight="1"/>
  <cols>
    <col min="1" max="1" width="3.5703125" style="2" customWidth="1"/>
    <col min="2" max="2" width="2.85546875" style="2" customWidth="1"/>
    <col min="3" max="3" width="14.140625" style="2" customWidth="1"/>
    <col min="4" max="4" width="23.5703125" style="22" customWidth="1"/>
    <col min="5" max="5" width="14.42578125" style="2" customWidth="1"/>
    <col min="6" max="6" width="7.85546875" style="2" customWidth="1"/>
    <col min="7" max="7" width="3.7109375" style="22" customWidth="1"/>
    <col min="8" max="8" width="11.42578125" style="2" customWidth="1"/>
    <col min="9" max="9" width="5.85546875" style="2" customWidth="1"/>
    <col min="10" max="10" width="4" style="2" customWidth="1"/>
    <col min="11" max="11" width="66" style="2" customWidth="1"/>
    <col min="12" max="12" width="63.140625" style="2" customWidth="1"/>
    <col min="13" max="15" width="0" style="2" hidden="1" customWidth="1"/>
    <col min="16" max="16" width="0" style="20" hidden="1" customWidth="1"/>
    <col min="17" max="18" width="0" style="2" hidden="1" customWidth="1"/>
    <col min="19" max="16384" width="9.140625" style="2" hidden="1"/>
  </cols>
  <sheetData>
    <row r="1" spans="1:16" s="8" customFormat="1" ht="17.100000000000001">
      <c r="B1" s="234" t="s">
        <v>11</v>
      </c>
      <c r="C1" s="234"/>
      <c r="D1" s="234"/>
      <c r="E1" s="234"/>
      <c r="F1" s="234"/>
      <c r="G1" s="234"/>
      <c r="H1" s="234"/>
      <c r="I1" s="234"/>
      <c r="K1" s="9"/>
      <c r="O1" s="10"/>
      <c r="P1" s="11"/>
    </row>
    <row r="2" spans="1:16" s="8" customFormat="1" ht="12.95" customHeight="1">
      <c r="A2" s="12"/>
      <c r="B2" s="12"/>
      <c r="C2" s="12"/>
      <c r="G2" s="13"/>
      <c r="I2" s="216" t="s">
        <v>12</v>
      </c>
      <c r="O2" s="10"/>
      <c r="P2" s="11"/>
    </row>
    <row r="3" spans="1:16" s="8" customFormat="1" ht="12.95" customHeight="1">
      <c r="A3" s="12"/>
      <c r="B3" s="235" t="s">
        <v>13</v>
      </c>
      <c r="C3" s="236"/>
      <c r="D3" s="236"/>
      <c r="E3" s="236"/>
      <c r="F3" s="236"/>
      <c r="G3" s="236"/>
      <c r="H3" s="236"/>
      <c r="I3" s="237"/>
      <c r="O3" s="10"/>
      <c r="P3" s="11"/>
    </row>
    <row r="4" spans="1:16" s="8" customFormat="1" ht="12.95" customHeight="1">
      <c r="A4" s="12"/>
      <c r="B4" s="238"/>
      <c r="C4" s="239"/>
      <c r="D4" s="239"/>
      <c r="E4" s="239"/>
      <c r="F4" s="239"/>
      <c r="G4" s="239"/>
      <c r="H4" s="239"/>
      <c r="I4" s="240"/>
      <c r="O4" s="10"/>
      <c r="P4" s="11"/>
    </row>
    <row r="5" spans="1:16" s="8" customFormat="1" ht="12.95" customHeight="1">
      <c r="A5" s="12"/>
      <c r="B5" s="238"/>
      <c r="C5" s="239"/>
      <c r="D5" s="239"/>
      <c r="E5" s="239"/>
      <c r="F5" s="239"/>
      <c r="G5" s="239"/>
      <c r="H5" s="239"/>
      <c r="I5" s="240"/>
      <c r="O5" s="10"/>
      <c r="P5" s="11"/>
    </row>
    <row r="6" spans="1:16" s="8" customFormat="1" ht="12.95" customHeight="1">
      <c r="A6" s="12"/>
      <c r="B6" s="238"/>
      <c r="C6" s="239"/>
      <c r="D6" s="239"/>
      <c r="E6" s="239"/>
      <c r="F6" s="239"/>
      <c r="G6" s="239"/>
      <c r="H6" s="239"/>
      <c r="I6" s="240"/>
      <c r="O6" s="10"/>
      <c r="P6" s="11"/>
    </row>
    <row r="7" spans="1:16" s="8" customFormat="1" ht="12.95" customHeight="1">
      <c r="A7" s="12"/>
      <c r="B7" s="238"/>
      <c r="C7" s="239"/>
      <c r="D7" s="239"/>
      <c r="E7" s="239"/>
      <c r="F7" s="239"/>
      <c r="G7" s="239"/>
      <c r="H7" s="239"/>
      <c r="I7" s="240"/>
      <c r="O7" s="10"/>
      <c r="P7" s="11"/>
    </row>
    <row r="8" spans="1:16" s="8" customFormat="1" ht="12.95" customHeight="1">
      <c r="A8" s="12"/>
      <c r="B8" s="241"/>
      <c r="C8" s="242"/>
      <c r="D8" s="242"/>
      <c r="E8" s="242"/>
      <c r="F8" s="242"/>
      <c r="G8" s="242"/>
      <c r="H8" s="242"/>
      <c r="I8" s="243"/>
      <c r="O8" s="10"/>
      <c r="P8" s="11"/>
    </row>
    <row r="9" spans="1:16" s="8" customFormat="1" ht="12.95" customHeight="1">
      <c r="A9" s="12"/>
      <c r="B9" s="12"/>
      <c r="C9" s="12"/>
      <c r="G9" s="13"/>
      <c r="I9" s="216"/>
      <c r="O9" s="10"/>
      <c r="P9" s="11"/>
    </row>
    <row r="10" spans="1:16" s="135" customFormat="1" ht="12.95" customHeight="1">
      <c r="A10" s="133"/>
      <c r="B10" s="133"/>
      <c r="C10" s="221" t="s">
        <v>14</v>
      </c>
      <c r="D10" s="134" t="s">
        <v>15</v>
      </c>
      <c r="G10" s="54"/>
      <c r="O10" s="136"/>
      <c r="P10" s="137"/>
    </row>
    <row r="11" spans="1:16" s="135" customFormat="1" ht="12.95" customHeight="1">
      <c r="A11" s="133"/>
      <c r="B11" s="133"/>
      <c r="C11" s="133"/>
      <c r="D11" s="138" t="s">
        <v>16</v>
      </c>
      <c r="G11" s="54"/>
      <c r="O11" s="136"/>
      <c r="P11" s="137"/>
    </row>
    <row r="12" spans="1:16" s="135" customFormat="1" ht="12.95" customHeight="1">
      <c r="A12" s="133"/>
      <c r="B12" s="133"/>
      <c r="C12" s="133"/>
      <c r="D12" s="139" t="s">
        <v>17</v>
      </c>
      <c r="G12" s="54"/>
      <c r="O12" s="136"/>
      <c r="P12" s="137"/>
    </row>
    <row r="13" spans="1:16" s="135" customFormat="1" ht="12.95" customHeight="1">
      <c r="A13" s="133"/>
      <c r="B13" s="133"/>
      <c r="C13" s="133"/>
      <c r="D13" s="133"/>
      <c r="E13" s="133"/>
      <c r="F13" s="133"/>
      <c r="G13" s="133"/>
      <c r="H13" s="133"/>
      <c r="I13" s="133"/>
      <c r="O13" s="136"/>
      <c r="P13" s="137"/>
    </row>
    <row r="14" spans="1:16" s="8" customFormat="1" ht="17.100000000000001">
      <c r="B14" s="234" t="s">
        <v>18</v>
      </c>
      <c r="C14" s="234"/>
      <c r="D14" s="234"/>
      <c r="E14" s="234"/>
      <c r="F14" s="234"/>
      <c r="G14" s="234"/>
      <c r="H14" s="234"/>
      <c r="I14" s="234"/>
      <c r="K14" s="9"/>
      <c r="O14" s="10"/>
      <c r="P14" s="11"/>
    </row>
    <row r="15" spans="1:16" s="8" customFormat="1" ht="15.6">
      <c r="I15" s="222" t="str">
        <f>I2</f>
        <v>v1.3 2024-07-29</v>
      </c>
      <c r="K15" s="9"/>
      <c r="O15" s="10"/>
      <c r="P15" s="11"/>
    </row>
    <row r="16" spans="1:16" s="8" customFormat="1" ht="15.6">
      <c r="C16" s="26" t="s">
        <v>19</v>
      </c>
      <c r="D16" s="244" t="s">
        <v>20</v>
      </c>
      <c r="E16" s="247"/>
      <c r="G16" s="26" t="s">
        <v>21</v>
      </c>
      <c r="H16" s="248"/>
      <c r="K16" s="24" t="s">
        <v>22</v>
      </c>
      <c r="L16" s="24" t="s">
        <v>23</v>
      </c>
      <c r="O16" s="10"/>
      <c r="P16" s="11"/>
    </row>
    <row r="17" spans="1:18" s="8" customFormat="1" ht="15.6">
      <c r="C17" s="26" t="s">
        <v>24</v>
      </c>
      <c r="D17" s="249"/>
      <c r="E17" s="250"/>
      <c r="F17" s="250"/>
      <c r="G17" s="250"/>
      <c r="H17" s="251"/>
      <c r="K17" s="24" t="s">
        <v>25</v>
      </c>
      <c r="O17" s="10"/>
      <c r="P17" s="11"/>
    </row>
    <row r="18" spans="1:18" s="8" customFormat="1" ht="15.6">
      <c r="C18" s="26" t="s">
        <v>26</v>
      </c>
      <c r="D18" s="252"/>
      <c r="E18" s="26" t="s">
        <v>27</v>
      </c>
      <c r="F18" s="249"/>
      <c r="G18" s="250"/>
      <c r="H18" s="251"/>
      <c r="K18" s="24" t="s">
        <v>28</v>
      </c>
      <c r="L18" s="24" t="s">
        <v>29</v>
      </c>
      <c r="O18" s="10"/>
      <c r="P18" s="11"/>
    </row>
    <row r="19" spans="1:18" s="8" customFormat="1" ht="15.6">
      <c r="D19" s="26" t="s">
        <v>30</v>
      </c>
      <c r="E19" s="249"/>
      <c r="F19" s="250"/>
      <c r="G19" s="250"/>
      <c r="H19" s="251"/>
      <c r="O19" s="10"/>
      <c r="P19" s="11"/>
    </row>
    <row r="20" spans="1:18" s="8" customFormat="1" ht="15.6">
      <c r="C20" s="26" t="s">
        <v>31</v>
      </c>
      <c r="D20" s="252"/>
      <c r="F20" s="26" t="s">
        <v>32</v>
      </c>
      <c r="G20" s="249"/>
      <c r="H20" s="251"/>
      <c r="K20" s="24" t="s">
        <v>33</v>
      </c>
      <c r="O20" s="10"/>
      <c r="P20" s="11"/>
    </row>
    <row r="21" spans="1:18" s="173" customFormat="1" ht="13.5" customHeight="1">
      <c r="G21" s="174"/>
      <c r="M21" s="8"/>
      <c r="N21" s="8"/>
      <c r="O21" s="10"/>
      <c r="P21" s="11"/>
      <c r="Q21" s="8"/>
      <c r="R21" s="8"/>
    </row>
    <row r="22" spans="1:18" s="173" customFormat="1" ht="13.5" customHeight="1">
      <c r="B22" s="177" t="s">
        <v>34</v>
      </c>
      <c r="C22" s="178"/>
      <c r="D22" s="179" t="s">
        <v>35</v>
      </c>
      <c r="E22" s="180" t="str">
        <f>IF('Area A'!$B$3="","",'Area A'!$B$3)</f>
        <v/>
      </c>
      <c r="F22" s="181"/>
      <c r="G22" s="181"/>
      <c r="H22" s="181"/>
      <c r="I22" s="182"/>
      <c r="M22" s="8"/>
      <c r="N22" s="8"/>
      <c r="O22" s="10"/>
      <c r="P22" s="11"/>
      <c r="Q22" s="8"/>
      <c r="R22" s="8"/>
    </row>
    <row r="23" spans="1:18" s="55" customFormat="1" ht="13.5" customHeight="1">
      <c r="A23" s="183"/>
      <c r="B23" s="184"/>
      <c r="C23" s="183"/>
      <c r="D23" s="185" t="s">
        <v>36</v>
      </c>
      <c r="E23" s="186">
        <f>IF('Area A'!$B$4="",0,'Area A'!$B$4)</f>
        <v>0</v>
      </c>
      <c r="F23" s="56" t="s">
        <v>37</v>
      </c>
      <c r="G23" s="183" t="s">
        <v>38</v>
      </c>
      <c r="H23" s="187">
        <f>IF(E23="","",E23*43560)</f>
        <v>0</v>
      </c>
      <c r="I23" s="188" t="s">
        <v>39</v>
      </c>
      <c r="J23" s="56"/>
      <c r="K23" s="56"/>
      <c r="L23" s="56"/>
      <c r="M23" s="8"/>
      <c r="N23" s="8"/>
      <c r="O23" s="10"/>
      <c r="P23" s="11"/>
      <c r="Q23" s="8"/>
      <c r="R23" s="8"/>
    </row>
    <row r="24" spans="1:18" s="55" customFormat="1" ht="13.5" customHeight="1">
      <c r="A24" s="183"/>
      <c r="B24" s="184"/>
      <c r="C24" s="183"/>
      <c r="D24" s="185" t="s">
        <v>40</v>
      </c>
      <c r="E24" s="186">
        <f>IF('Area A'!$B$5="",0,'Area A'!$B$5)</f>
        <v>0</v>
      </c>
      <c r="F24" s="56" t="s">
        <v>37</v>
      </c>
      <c r="G24" s="183" t="s">
        <v>38</v>
      </c>
      <c r="H24" s="187">
        <f>IF(E24="","",E24*43560)</f>
        <v>0</v>
      </c>
      <c r="I24" s="188" t="s">
        <v>39</v>
      </c>
      <c r="J24" s="56"/>
      <c r="K24" s="56"/>
      <c r="M24" s="8"/>
      <c r="N24" s="8"/>
      <c r="O24" s="10"/>
      <c r="P24" s="11"/>
      <c r="Q24" s="8"/>
      <c r="R24" s="8"/>
    </row>
    <row r="25" spans="1:18" s="55" customFormat="1" ht="13.5" customHeight="1">
      <c r="A25" s="183"/>
      <c r="B25" s="184"/>
      <c r="C25" s="183"/>
      <c r="D25" s="185" t="s">
        <v>41</v>
      </c>
      <c r="E25" s="186" t="str">
        <f>IF('Area A'!$B$7="","",'Area A'!$B$7)</f>
        <v/>
      </c>
      <c r="G25" s="189" t="s">
        <v>38</v>
      </c>
      <c r="H25" s="190" t="str">
        <f>IF(E25="","",E25*100)</f>
        <v/>
      </c>
      <c r="I25" s="188" t="s">
        <v>42</v>
      </c>
      <c r="J25" s="56"/>
      <c r="K25" s="56"/>
      <c r="M25" s="8"/>
      <c r="N25" s="8"/>
      <c r="O25" s="10"/>
      <c r="P25" s="11"/>
      <c r="Q25" s="8"/>
      <c r="R25" s="8"/>
    </row>
    <row r="26" spans="1:18" s="55" customFormat="1" ht="13.5" customHeight="1">
      <c r="A26" s="183"/>
      <c r="B26" s="184"/>
      <c r="C26" s="183"/>
      <c r="D26" s="185" t="s">
        <v>43</v>
      </c>
      <c r="E26" s="186" t="str">
        <f>IF('Area A'!$B$8="","",'Area A'!$B$8)</f>
        <v/>
      </c>
      <c r="F26" s="56"/>
      <c r="G26" s="185"/>
      <c r="H26" s="56"/>
      <c r="I26" s="188"/>
      <c r="J26" s="56"/>
      <c r="K26" s="56"/>
      <c r="M26" s="8"/>
      <c r="N26" s="8"/>
      <c r="O26" s="10"/>
      <c r="P26" s="11"/>
      <c r="Q26" s="8"/>
      <c r="R26" s="8"/>
    </row>
    <row r="27" spans="1:18" s="55" customFormat="1" ht="13.5" customHeight="1">
      <c r="A27" s="183"/>
      <c r="B27" s="184"/>
      <c r="C27" s="183"/>
      <c r="D27" s="185" t="s">
        <v>44</v>
      </c>
      <c r="E27" s="191" t="str">
        <f>IF('Area A'!$B$9="","",'Area A'!$B$9)</f>
        <v/>
      </c>
      <c r="F27" s="56" t="s">
        <v>45</v>
      </c>
      <c r="G27" s="185"/>
      <c r="H27" s="56"/>
      <c r="I27" s="188"/>
      <c r="J27" s="56"/>
      <c r="K27" s="56"/>
      <c r="M27" s="8"/>
      <c r="N27" s="8"/>
      <c r="O27" s="10"/>
      <c r="P27" s="11"/>
      <c r="Q27" s="8"/>
      <c r="R27" s="8"/>
    </row>
    <row r="28" spans="1:18" s="55" customFormat="1" ht="13.5" customHeight="1">
      <c r="A28" s="183"/>
      <c r="B28" s="184"/>
      <c r="C28" s="183"/>
      <c r="D28" s="185" t="s">
        <v>46</v>
      </c>
      <c r="E28" s="192">
        <f>IF('Area A'!$K$41="","",'Area A'!$K$41)</f>
        <v>0</v>
      </c>
      <c r="F28" s="56" t="s">
        <v>45</v>
      </c>
      <c r="G28" s="185"/>
      <c r="H28" s="56"/>
      <c r="I28" s="188"/>
      <c r="J28" s="56"/>
      <c r="K28" s="56"/>
      <c r="M28" s="8"/>
      <c r="N28" s="8"/>
      <c r="O28" s="10"/>
      <c r="P28" s="11"/>
      <c r="Q28" s="8"/>
      <c r="R28" s="8"/>
    </row>
    <row r="29" spans="1:18" s="55" customFormat="1" ht="13.5" customHeight="1">
      <c r="A29" s="183"/>
      <c r="B29" s="193"/>
      <c r="C29" s="194"/>
      <c r="D29" s="195" t="s">
        <v>47</v>
      </c>
      <c r="E29" s="192" t="str">
        <f>IF(E27="","",E27-E28)</f>
        <v/>
      </c>
      <c r="F29" s="196" t="s">
        <v>45</v>
      </c>
      <c r="G29" s="195"/>
      <c r="H29" s="196"/>
      <c r="I29" s="197"/>
      <c r="J29" s="56"/>
      <c r="K29" s="56"/>
      <c r="M29" s="8"/>
      <c r="N29" s="8"/>
      <c r="O29" s="10"/>
      <c r="P29" s="11"/>
      <c r="Q29" s="8"/>
      <c r="R29" s="8"/>
    </row>
    <row r="30" spans="1:18" s="173" customFormat="1" ht="13.5" customHeight="1">
      <c r="G30" s="174"/>
      <c r="M30" s="8"/>
      <c r="N30" s="8"/>
      <c r="O30" s="10"/>
      <c r="P30" s="11"/>
      <c r="Q30" s="8"/>
      <c r="R30" s="8"/>
    </row>
    <row r="31" spans="1:18" s="173" customFormat="1" ht="13.5" customHeight="1">
      <c r="B31" s="177" t="s">
        <v>48</v>
      </c>
      <c r="C31" s="178"/>
      <c r="D31" s="179" t="s">
        <v>35</v>
      </c>
      <c r="E31" s="180" t="str">
        <f>IF('Area B'!$B$3="","",'Area B'!$B$3)</f>
        <v/>
      </c>
      <c r="F31" s="181"/>
      <c r="G31" s="181"/>
      <c r="H31" s="181"/>
      <c r="I31" s="182"/>
      <c r="K31" s="8"/>
      <c r="M31" s="8"/>
      <c r="N31" s="8"/>
      <c r="O31" s="10"/>
      <c r="P31" s="11"/>
      <c r="Q31" s="8"/>
      <c r="R31" s="8"/>
    </row>
    <row r="32" spans="1:18" s="55" customFormat="1" ht="13.5" customHeight="1">
      <c r="A32" s="183"/>
      <c r="B32" s="184"/>
      <c r="C32" s="183"/>
      <c r="D32" s="185" t="s">
        <v>49</v>
      </c>
      <c r="E32" s="186">
        <f>IF('Area B'!$B$4="",0,'Area B'!$B$4)</f>
        <v>0</v>
      </c>
      <c r="F32" s="56" t="s">
        <v>37</v>
      </c>
      <c r="G32" s="183" t="s">
        <v>38</v>
      </c>
      <c r="H32" s="187">
        <f>IF(E32="","",E32*43560)</f>
        <v>0</v>
      </c>
      <c r="I32" s="188" t="s">
        <v>39</v>
      </c>
      <c r="J32" s="56"/>
      <c r="K32" s="56"/>
      <c r="M32" s="8"/>
      <c r="N32" s="8"/>
      <c r="O32" s="10"/>
      <c r="P32" s="11"/>
      <c r="Q32" s="8"/>
      <c r="R32" s="8"/>
    </row>
    <row r="33" spans="1:18" s="55" customFormat="1" ht="13.5" customHeight="1">
      <c r="A33" s="183"/>
      <c r="B33" s="184"/>
      <c r="C33" s="183"/>
      <c r="D33" s="185" t="s">
        <v>50</v>
      </c>
      <c r="E33" s="186">
        <f>IF('Area B'!$B$5="",0,'Area B'!$B$5)</f>
        <v>0</v>
      </c>
      <c r="F33" s="56" t="s">
        <v>37</v>
      </c>
      <c r="G33" s="183" t="s">
        <v>38</v>
      </c>
      <c r="H33" s="187">
        <f>IF(E33="","",E33*43560)</f>
        <v>0</v>
      </c>
      <c r="I33" s="188" t="s">
        <v>39</v>
      </c>
      <c r="J33" s="56"/>
      <c r="K33" s="56"/>
      <c r="L33" s="56"/>
      <c r="M33" s="8"/>
      <c r="N33" s="8"/>
      <c r="O33" s="10"/>
      <c r="P33" s="11"/>
      <c r="Q33" s="8"/>
      <c r="R33" s="8"/>
    </row>
    <row r="34" spans="1:18" s="55" customFormat="1" ht="13.5" customHeight="1">
      <c r="A34" s="183"/>
      <c r="B34" s="184"/>
      <c r="C34" s="183"/>
      <c r="D34" s="185" t="s">
        <v>51</v>
      </c>
      <c r="E34" s="186" t="str">
        <f>IF('Area B'!$B$7="","",'Area B'!$B$7)</f>
        <v/>
      </c>
      <c r="G34" s="189" t="s">
        <v>38</v>
      </c>
      <c r="H34" s="190" t="str">
        <f>IF(E34="","",E34*100)</f>
        <v/>
      </c>
      <c r="I34" s="188" t="s">
        <v>42</v>
      </c>
      <c r="J34" s="56"/>
      <c r="K34" s="56"/>
      <c r="L34" s="56"/>
      <c r="M34" s="8"/>
      <c r="N34" s="8"/>
      <c r="O34" s="10"/>
      <c r="P34" s="11"/>
      <c r="Q34" s="8"/>
      <c r="R34" s="8"/>
    </row>
    <row r="35" spans="1:18" s="55" customFormat="1" ht="13.5" customHeight="1">
      <c r="A35" s="183"/>
      <c r="B35" s="184"/>
      <c r="C35" s="183"/>
      <c r="D35" s="185" t="s">
        <v>52</v>
      </c>
      <c r="E35" s="186" t="str">
        <f>IF('Area B'!$B$8="","",'Area B'!$B$8)</f>
        <v/>
      </c>
      <c r="F35" s="56"/>
      <c r="G35" s="185"/>
      <c r="H35" s="56"/>
      <c r="I35" s="188"/>
      <c r="J35" s="56"/>
      <c r="K35" s="56"/>
      <c r="L35" s="56"/>
      <c r="M35" s="8"/>
      <c r="N35" s="8"/>
      <c r="O35" s="10"/>
      <c r="P35" s="11"/>
      <c r="Q35" s="8"/>
      <c r="R35" s="8"/>
    </row>
    <row r="36" spans="1:18" s="55" customFormat="1" ht="13.5" customHeight="1">
      <c r="A36" s="183"/>
      <c r="B36" s="184"/>
      <c r="C36" s="183"/>
      <c r="D36" s="185" t="s">
        <v>53</v>
      </c>
      <c r="E36" s="191" t="str">
        <f>IF('Area B'!$B$9="","",'Area B'!$B$9)</f>
        <v/>
      </c>
      <c r="F36" s="56" t="s">
        <v>45</v>
      </c>
      <c r="G36" s="185"/>
      <c r="H36" s="56"/>
      <c r="I36" s="188"/>
      <c r="J36" s="56"/>
      <c r="K36" s="56"/>
      <c r="L36" s="56"/>
      <c r="M36" s="8"/>
      <c r="N36" s="8"/>
      <c r="O36" s="10"/>
      <c r="P36" s="11"/>
      <c r="Q36" s="8"/>
      <c r="R36" s="8"/>
    </row>
    <row r="37" spans="1:18" s="55" customFormat="1" ht="13.5" customHeight="1">
      <c r="A37" s="183"/>
      <c r="B37" s="184"/>
      <c r="C37" s="183"/>
      <c r="D37" s="185" t="s">
        <v>54</v>
      </c>
      <c r="E37" s="192">
        <f>IF('Area B'!$K$41="","",'Area B'!$K$41)</f>
        <v>0</v>
      </c>
      <c r="F37" s="56" t="s">
        <v>45</v>
      </c>
      <c r="G37" s="185"/>
      <c r="H37" s="56"/>
      <c r="I37" s="188"/>
      <c r="J37" s="56"/>
      <c r="K37" s="56"/>
      <c r="L37" s="56"/>
      <c r="M37" s="56"/>
      <c r="N37" s="8"/>
      <c r="O37" s="10"/>
      <c r="P37" s="11"/>
      <c r="Q37" s="8"/>
      <c r="R37" s="8"/>
    </row>
    <row r="38" spans="1:18" s="55" customFormat="1" ht="13.5" customHeight="1">
      <c r="A38" s="183"/>
      <c r="B38" s="193"/>
      <c r="C38" s="194"/>
      <c r="D38" s="195" t="s">
        <v>55</v>
      </c>
      <c r="E38" s="192" t="str">
        <f>IF(E36="","",E36-E37)</f>
        <v/>
      </c>
      <c r="F38" s="196" t="s">
        <v>45</v>
      </c>
      <c r="G38" s="195"/>
      <c r="H38" s="196"/>
      <c r="I38" s="197"/>
      <c r="J38" s="56"/>
      <c r="K38" s="56"/>
      <c r="L38" s="56"/>
      <c r="M38" s="56"/>
      <c r="N38" s="8"/>
      <c r="O38" s="10"/>
      <c r="P38" s="11"/>
      <c r="Q38" s="8"/>
      <c r="R38" s="8"/>
    </row>
    <row r="39" spans="1:18" s="173" customFormat="1" ht="13.5" customHeight="1">
      <c r="G39" s="174"/>
      <c r="N39" s="8"/>
      <c r="O39" s="10"/>
      <c r="P39" s="11"/>
      <c r="Q39" s="8"/>
      <c r="R39" s="8"/>
    </row>
    <row r="40" spans="1:18" s="173" customFormat="1" ht="13.5" customHeight="1">
      <c r="B40" s="177" t="s">
        <v>56</v>
      </c>
      <c r="C40" s="178"/>
      <c r="D40" s="179" t="s">
        <v>35</v>
      </c>
      <c r="E40" s="180" t="str">
        <f>IF('Area C'!$B$3="","",'Area C'!$B$3)</f>
        <v/>
      </c>
      <c r="F40" s="181"/>
      <c r="G40" s="181"/>
      <c r="H40" s="181"/>
      <c r="I40" s="182"/>
      <c r="O40" s="175"/>
      <c r="P40" s="176"/>
    </row>
    <row r="41" spans="1:18" s="55" customFormat="1" ht="13.5" customHeight="1">
      <c r="A41" s="183"/>
      <c r="B41" s="184"/>
      <c r="C41" s="183"/>
      <c r="D41" s="185" t="s">
        <v>57</v>
      </c>
      <c r="E41" s="186">
        <f>IF('Area C'!$B$4="",0,'Area C'!$B$4)</f>
        <v>0</v>
      </c>
      <c r="F41" s="56" t="s">
        <v>37</v>
      </c>
      <c r="G41" s="183" t="s">
        <v>38</v>
      </c>
      <c r="H41" s="187">
        <f>IF(E41="","",E41*43560)</f>
        <v>0</v>
      </c>
      <c r="I41" s="188" t="s">
        <v>39</v>
      </c>
      <c r="J41" s="56"/>
      <c r="K41" s="56"/>
      <c r="L41" s="56"/>
      <c r="M41" s="56"/>
      <c r="N41" s="56"/>
      <c r="O41" s="56"/>
      <c r="P41" s="176"/>
      <c r="Q41" s="174"/>
    </row>
    <row r="42" spans="1:18" s="55" customFormat="1" ht="13.5" customHeight="1">
      <c r="A42" s="183"/>
      <c r="B42" s="184"/>
      <c r="C42" s="183"/>
      <c r="D42" s="185" t="s">
        <v>58</v>
      </c>
      <c r="E42" s="186">
        <f>IF('Area C'!$B$5="",0,'Area C'!$B$5)</f>
        <v>0</v>
      </c>
      <c r="F42" s="56" t="s">
        <v>37</v>
      </c>
      <c r="G42" s="183" t="s">
        <v>38</v>
      </c>
      <c r="H42" s="187">
        <f>IF(E42="","",E42*43560)</f>
        <v>0</v>
      </c>
      <c r="I42" s="188" t="s">
        <v>39</v>
      </c>
      <c r="J42" s="56"/>
      <c r="K42" s="56"/>
      <c r="L42" s="56"/>
      <c r="M42" s="56"/>
      <c r="N42" s="56"/>
      <c r="O42" s="56"/>
      <c r="P42" s="176"/>
      <c r="Q42" s="174"/>
    </row>
    <row r="43" spans="1:18" s="55" customFormat="1" ht="13.5" customHeight="1">
      <c r="A43" s="183"/>
      <c r="B43" s="184"/>
      <c r="C43" s="183"/>
      <c r="D43" s="185" t="s">
        <v>59</v>
      </c>
      <c r="E43" s="186" t="str">
        <f>IF('Area C'!$B$7="","",'Area C'!$B$7)</f>
        <v/>
      </c>
      <c r="G43" s="189" t="s">
        <v>38</v>
      </c>
      <c r="H43" s="190" t="str">
        <f>IF(E43="","",E43*100)</f>
        <v/>
      </c>
      <c r="I43" s="188" t="s">
        <v>42</v>
      </c>
      <c r="J43" s="56"/>
      <c r="K43" s="56"/>
      <c r="L43" s="56"/>
      <c r="M43" s="56"/>
      <c r="N43" s="56"/>
      <c r="O43" s="56"/>
      <c r="P43" s="176"/>
    </row>
    <row r="44" spans="1:18" s="55" customFormat="1" ht="13.5" customHeight="1">
      <c r="A44" s="183"/>
      <c r="B44" s="184"/>
      <c r="C44" s="183"/>
      <c r="D44" s="185" t="s">
        <v>60</v>
      </c>
      <c r="E44" s="186" t="str">
        <f>IF('Area C'!$B$8="","",'Area C'!$B$8)</f>
        <v/>
      </c>
      <c r="F44" s="56"/>
      <c r="G44" s="185"/>
      <c r="H44" s="56"/>
      <c r="I44" s="188"/>
      <c r="J44" s="56"/>
      <c r="K44" s="56"/>
      <c r="L44" s="56"/>
      <c r="M44" s="56"/>
      <c r="N44" s="56"/>
      <c r="O44" s="56"/>
      <c r="P44" s="176"/>
    </row>
    <row r="45" spans="1:18" s="55" customFormat="1" ht="13.5" customHeight="1">
      <c r="A45" s="183"/>
      <c r="B45" s="184"/>
      <c r="C45" s="183"/>
      <c r="D45" s="185" t="s">
        <v>61</v>
      </c>
      <c r="E45" s="191" t="str">
        <f>IF('Area C'!$B$9="","",'Area C'!$B$9)</f>
        <v/>
      </c>
      <c r="F45" s="56" t="s">
        <v>45</v>
      </c>
      <c r="G45" s="185"/>
      <c r="H45" s="56"/>
      <c r="I45" s="188"/>
      <c r="J45" s="56"/>
      <c r="K45" s="56"/>
      <c r="L45" s="56"/>
      <c r="M45" s="56"/>
      <c r="N45" s="56"/>
      <c r="O45" s="56"/>
      <c r="P45" s="176"/>
    </row>
    <row r="46" spans="1:18" s="55" customFormat="1" ht="13.5" customHeight="1">
      <c r="A46" s="183"/>
      <c r="B46" s="184"/>
      <c r="C46" s="183"/>
      <c r="D46" s="185" t="s">
        <v>62</v>
      </c>
      <c r="E46" s="192">
        <f>IF('Area C'!$K$41="","",'Area C'!$K$41)</f>
        <v>0</v>
      </c>
      <c r="F46" s="56" t="s">
        <v>45</v>
      </c>
      <c r="G46" s="185"/>
      <c r="H46" s="56"/>
      <c r="I46" s="188"/>
      <c r="J46" s="56"/>
      <c r="K46" s="56"/>
      <c r="L46" s="56"/>
      <c r="M46" s="56"/>
      <c r="N46" s="56"/>
      <c r="O46" s="56"/>
      <c r="P46" s="176"/>
    </row>
    <row r="47" spans="1:18" s="55" customFormat="1" ht="13.5" customHeight="1">
      <c r="A47" s="183"/>
      <c r="B47" s="193"/>
      <c r="C47" s="194"/>
      <c r="D47" s="195" t="s">
        <v>63</v>
      </c>
      <c r="E47" s="192" t="str">
        <f>IF(E45="","",E45-E46)</f>
        <v/>
      </c>
      <c r="F47" s="196" t="s">
        <v>45</v>
      </c>
      <c r="G47" s="195"/>
      <c r="H47" s="196"/>
      <c r="I47" s="197"/>
      <c r="J47" s="56"/>
      <c r="K47" s="56"/>
      <c r="L47" s="56"/>
      <c r="M47" s="56"/>
      <c r="N47" s="56"/>
      <c r="O47" s="56"/>
      <c r="P47" s="176"/>
    </row>
    <row r="48" spans="1:18" s="173" customFormat="1" ht="13.5" customHeight="1">
      <c r="G48" s="174"/>
      <c r="O48" s="175"/>
      <c r="P48" s="176"/>
    </row>
    <row r="49" spans="1:17" s="173" customFormat="1" ht="13.5" customHeight="1">
      <c r="B49" s="177" t="s">
        <v>64</v>
      </c>
      <c r="C49" s="178"/>
      <c r="D49" s="179" t="s">
        <v>35</v>
      </c>
      <c r="E49" s="180" t="str">
        <f>IF('Area D'!$B$3="","",'Area D'!$B$3)</f>
        <v/>
      </c>
      <c r="F49" s="181"/>
      <c r="G49" s="181"/>
      <c r="H49" s="181"/>
      <c r="I49" s="182"/>
      <c r="O49" s="175"/>
      <c r="P49" s="176"/>
    </row>
    <row r="50" spans="1:17" s="55" customFormat="1" ht="13.5" customHeight="1">
      <c r="A50" s="183"/>
      <c r="B50" s="184"/>
      <c r="C50" s="183"/>
      <c r="D50" s="185" t="s">
        <v>65</v>
      </c>
      <c r="E50" s="186">
        <f>IF('Area D'!$B$4="",0,'Area D'!$B$4)</f>
        <v>0</v>
      </c>
      <c r="F50" s="56" t="s">
        <v>37</v>
      </c>
      <c r="G50" s="183" t="s">
        <v>38</v>
      </c>
      <c r="H50" s="187">
        <f>IF(E50="","",E50*43560)</f>
        <v>0</v>
      </c>
      <c r="I50" s="188" t="s">
        <v>39</v>
      </c>
      <c r="J50" s="56"/>
      <c r="K50" s="56"/>
      <c r="L50" s="56"/>
      <c r="M50" s="56"/>
      <c r="N50" s="56"/>
      <c r="O50" s="56"/>
      <c r="P50" s="176"/>
      <c r="Q50" s="174"/>
    </row>
    <row r="51" spans="1:17" s="55" customFormat="1" ht="13.5" customHeight="1">
      <c r="A51" s="183"/>
      <c r="B51" s="184"/>
      <c r="C51" s="183"/>
      <c r="D51" s="185" t="s">
        <v>66</v>
      </c>
      <c r="E51" s="186">
        <f>IF('Area D'!$B$5="",0,'Area D'!$B$5)</f>
        <v>0</v>
      </c>
      <c r="F51" s="56" t="s">
        <v>37</v>
      </c>
      <c r="G51" s="183" t="s">
        <v>38</v>
      </c>
      <c r="H51" s="187">
        <f>IF(E51="","",E51*43560)</f>
        <v>0</v>
      </c>
      <c r="I51" s="188" t="s">
        <v>39</v>
      </c>
      <c r="J51" s="56"/>
      <c r="K51" s="56"/>
      <c r="L51" s="56"/>
      <c r="M51" s="56"/>
      <c r="N51" s="56"/>
      <c r="O51" s="56"/>
      <c r="P51" s="176"/>
      <c r="Q51" s="174"/>
    </row>
    <row r="52" spans="1:17" s="55" customFormat="1" ht="13.5" customHeight="1">
      <c r="A52" s="183"/>
      <c r="B52" s="184"/>
      <c r="C52" s="183"/>
      <c r="D52" s="185" t="s">
        <v>67</v>
      </c>
      <c r="E52" s="186" t="str">
        <f>IF('Area D'!$B$7="","",'Area D'!$B$7)</f>
        <v/>
      </c>
      <c r="G52" s="189" t="s">
        <v>38</v>
      </c>
      <c r="H52" s="190" t="str">
        <f>IF(E52="","",E52*100)</f>
        <v/>
      </c>
      <c r="I52" s="188" t="s">
        <v>42</v>
      </c>
      <c r="J52" s="56"/>
      <c r="K52" s="56"/>
      <c r="L52" s="56"/>
      <c r="M52" s="56"/>
      <c r="N52" s="56"/>
      <c r="O52" s="56"/>
      <c r="P52" s="176"/>
    </row>
    <row r="53" spans="1:17" s="55" customFormat="1" ht="13.5" customHeight="1">
      <c r="A53" s="183"/>
      <c r="B53" s="184"/>
      <c r="C53" s="183"/>
      <c r="D53" s="185" t="s">
        <v>68</v>
      </c>
      <c r="E53" s="186" t="str">
        <f>IF('Area D'!$B$8="","",'Area D'!$B$8)</f>
        <v/>
      </c>
      <c r="F53" s="56"/>
      <c r="G53" s="185"/>
      <c r="H53" s="56"/>
      <c r="I53" s="188"/>
      <c r="J53" s="56"/>
      <c r="K53" s="56"/>
      <c r="L53" s="56"/>
      <c r="M53" s="56"/>
      <c r="N53" s="56"/>
      <c r="O53" s="56"/>
      <c r="P53" s="176"/>
    </row>
    <row r="54" spans="1:17" s="55" customFormat="1" ht="13.5" customHeight="1">
      <c r="A54" s="183"/>
      <c r="B54" s="184"/>
      <c r="C54" s="183"/>
      <c r="D54" s="185" t="s">
        <v>69</v>
      </c>
      <c r="E54" s="191" t="str">
        <f>IF('Area D'!$B$9="","",'Area D'!$B$9)</f>
        <v/>
      </c>
      <c r="F54" s="56" t="s">
        <v>45</v>
      </c>
      <c r="G54" s="185"/>
      <c r="H54" s="56"/>
      <c r="I54" s="188"/>
      <c r="J54" s="56"/>
      <c r="K54" s="56"/>
      <c r="L54" s="56"/>
      <c r="M54" s="56"/>
      <c r="N54" s="56"/>
      <c r="O54" s="56"/>
      <c r="P54" s="176"/>
    </row>
    <row r="55" spans="1:17" s="55" customFormat="1" ht="13.5" customHeight="1">
      <c r="A55" s="183"/>
      <c r="B55" s="184"/>
      <c r="C55" s="183"/>
      <c r="D55" s="185" t="s">
        <v>70</v>
      </c>
      <c r="E55" s="192">
        <f>IF('Area D'!$K$41="","",'Area D'!$K$41)</f>
        <v>0</v>
      </c>
      <c r="F55" s="56" t="s">
        <v>45</v>
      </c>
      <c r="G55" s="185"/>
      <c r="H55" s="56"/>
      <c r="I55" s="188"/>
      <c r="J55" s="56"/>
      <c r="K55" s="56"/>
      <c r="L55" s="56"/>
      <c r="M55" s="56"/>
      <c r="N55" s="56"/>
      <c r="O55" s="56"/>
      <c r="P55" s="176"/>
    </row>
    <row r="56" spans="1:17" s="55" customFormat="1" ht="13.5" customHeight="1">
      <c r="A56" s="183"/>
      <c r="B56" s="193"/>
      <c r="C56" s="194"/>
      <c r="D56" s="195" t="s">
        <v>71</v>
      </c>
      <c r="E56" s="192" t="str">
        <f>IF(E54="","",E54-E55)</f>
        <v/>
      </c>
      <c r="F56" s="196" t="s">
        <v>45</v>
      </c>
      <c r="G56" s="195"/>
      <c r="H56" s="196"/>
      <c r="I56" s="197"/>
      <c r="J56" s="56"/>
      <c r="K56" s="56"/>
      <c r="L56" s="56"/>
      <c r="M56" s="56"/>
      <c r="N56" s="56"/>
      <c r="O56" s="56"/>
      <c r="P56" s="176"/>
    </row>
    <row r="57" spans="1:17" s="173" customFormat="1" ht="13.5" customHeight="1" thickBot="1">
      <c r="G57" s="174"/>
      <c r="O57" s="175"/>
      <c r="P57" s="176"/>
    </row>
    <row r="58" spans="1:17" s="173" customFormat="1" ht="13.5" customHeight="1">
      <c r="B58" s="198" t="s">
        <v>72</v>
      </c>
      <c r="C58" s="199"/>
      <c r="D58" s="200"/>
      <c r="E58" s="201"/>
      <c r="F58" s="201"/>
      <c r="G58" s="202"/>
      <c r="H58" s="201"/>
      <c r="I58" s="203"/>
      <c r="O58" s="175"/>
      <c r="P58" s="176"/>
    </row>
    <row r="59" spans="1:17" s="55" customFormat="1" ht="13.5" customHeight="1">
      <c r="A59" s="183"/>
      <c r="B59" s="204"/>
      <c r="C59" s="183"/>
      <c r="D59" s="185" t="s">
        <v>73</v>
      </c>
      <c r="E59" s="205">
        <f>E23+E32+E41+E50</f>
        <v>0</v>
      </c>
      <c r="F59" s="56" t="s">
        <v>37</v>
      </c>
      <c r="G59" s="183" t="s">
        <v>38</v>
      </c>
      <c r="H59" s="187">
        <f>IF(E59="","",E59*43560)</f>
        <v>0</v>
      </c>
      <c r="I59" s="206" t="s">
        <v>39</v>
      </c>
      <c r="J59" s="56"/>
      <c r="K59" s="56"/>
      <c r="L59" s="56"/>
      <c r="M59" s="56"/>
      <c r="N59" s="56"/>
      <c r="O59" s="56"/>
      <c r="P59" s="176"/>
      <c r="Q59" s="174"/>
    </row>
    <row r="60" spans="1:17" s="55" customFormat="1" ht="13.5" customHeight="1">
      <c r="A60" s="183"/>
      <c r="B60" s="204"/>
      <c r="C60" s="183"/>
      <c r="D60" s="185" t="s">
        <v>74</v>
      </c>
      <c r="E60" s="205">
        <f t="shared" ref="E60:E64" si="0">E24+E33+E42+E51</f>
        <v>0</v>
      </c>
      <c r="F60" s="56" t="s">
        <v>37</v>
      </c>
      <c r="G60" s="183" t="s">
        <v>38</v>
      </c>
      <c r="H60" s="187">
        <f>IF(E60="","",E60*43560)</f>
        <v>0</v>
      </c>
      <c r="I60" s="206" t="s">
        <v>39</v>
      </c>
      <c r="J60" s="56"/>
      <c r="K60" s="56"/>
      <c r="L60" s="56"/>
      <c r="M60" s="56"/>
      <c r="N60" s="56"/>
      <c r="O60" s="56"/>
      <c r="P60" s="176"/>
      <c r="Q60" s="174"/>
    </row>
    <row r="61" spans="1:17" s="55" customFormat="1" ht="13.5" customHeight="1">
      <c r="A61" s="183"/>
      <c r="B61" s="204"/>
      <c r="C61" s="183"/>
      <c r="D61" s="185" t="s">
        <v>75</v>
      </c>
      <c r="E61" s="205" t="str">
        <f>IF(E59=0,"",E60/E59)</f>
        <v/>
      </c>
      <c r="G61" s="189" t="s">
        <v>38</v>
      </c>
      <c r="H61" s="190" t="str">
        <f>IF(E61="","",E61*100)</f>
        <v/>
      </c>
      <c r="I61" s="206" t="s">
        <v>42</v>
      </c>
      <c r="J61" s="56"/>
      <c r="K61" s="56"/>
      <c r="L61" s="56"/>
      <c r="M61" s="56"/>
      <c r="N61" s="56"/>
      <c r="O61" s="56"/>
      <c r="P61" s="176"/>
    </row>
    <row r="62" spans="1:17" s="55" customFormat="1" ht="13.5" customHeight="1">
      <c r="A62" s="183"/>
      <c r="B62" s="204"/>
      <c r="C62" s="183"/>
      <c r="D62" s="185" t="s">
        <v>76</v>
      </c>
      <c r="E62" s="205" t="str">
        <f>IF(E61="","",0.05+0.9*E61)</f>
        <v/>
      </c>
      <c r="F62" s="56"/>
      <c r="G62" s="185"/>
      <c r="H62" s="56"/>
      <c r="I62" s="206"/>
      <c r="J62" s="56"/>
      <c r="K62" s="56"/>
      <c r="L62" s="56"/>
      <c r="M62" s="56"/>
      <c r="N62" s="56"/>
      <c r="O62" s="56"/>
      <c r="P62" s="176"/>
    </row>
    <row r="63" spans="1:17" s="55" customFormat="1" ht="13.5" customHeight="1">
      <c r="A63" s="183"/>
      <c r="B63" s="204"/>
      <c r="C63" s="183"/>
      <c r="D63" s="185" t="s">
        <v>77</v>
      </c>
      <c r="E63" s="190" t="str">
        <f>IF(E62="","",0.9*E62*E59*43560/12)</f>
        <v/>
      </c>
      <c r="F63" s="56" t="s">
        <v>45</v>
      </c>
      <c r="G63" s="185"/>
      <c r="H63" s="56"/>
      <c r="I63" s="206"/>
      <c r="J63" s="56"/>
      <c r="K63" s="56"/>
      <c r="L63" s="56"/>
      <c r="M63" s="56"/>
      <c r="N63" s="56"/>
      <c r="O63" s="56"/>
      <c r="P63" s="176"/>
    </row>
    <row r="64" spans="1:17" s="55" customFormat="1" ht="13.5" customHeight="1">
      <c r="A64" s="183"/>
      <c r="B64" s="204"/>
      <c r="C64" s="183"/>
      <c r="D64" s="185" t="s">
        <v>78</v>
      </c>
      <c r="E64" s="190">
        <f t="shared" si="0"/>
        <v>0</v>
      </c>
      <c r="F64" s="56" t="s">
        <v>45</v>
      </c>
      <c r="G64" s="185"/>
      <c r="H64" s="56"/>
      <c r="I64" s="206"/>
      <c r="J64" s="56"/>
      <c r="K64" s="56"/>
      <c r="L64" s="56"/>
      <c r="M64" s="56"/>
      <c r="N64" s="56"/>
      <c r="O64" s="56"/>
      <c r="P64" s="176"/>
    </row>
    <row r="65" spans="1:16" s="55" customFormat="1" ht="13.5" customHeight="1">
      <c r="A65" s="183"/>
      <c r="B65" s="204"/>
      <c r="C65" s="183"/>
      <c r="D65" s="185" t="s">
        <v>79</v>
      </c>
      <c r="E65" s="190" t="str">
        <f>IF(E63="","",E63-E64)</f>
        <v/>
      </c>
      <c r="F65" s="56" t="s">
        <v>45</v>
      </c>
      <c r="G65" s="185"/>
      <c r="H65" s="56"/>
      <c r="I65" s="206"/>
      <c r="J65" s="56"/>
      <c r="K65" s="56"/>
      <c r="L65" s="56"/>
      <c r="M65" s="56"/>
      <c r="N65" s="56"/>
      <c r="O65" s="56"/>
      <c r="P65" s="176"/>
    </row>
    <row r="66" spans="1:16" s="55" customFormat="1" ht="13.5" customHeight="1" thickBot="1">
      <c r="A66" s="183"/>
      <c r="B66" s="207"/>
      <c r="C66" s="208"/>
      <c r="D66" s="209"/>
      <c r="E66" s="210"/>
      <c r="F66" s="210"/>
      <c r="G66" s="209"/>
      <c r="H66" s="210"/>
      <c r="I66" s="211"/>
      <c r="P66" s="176"/>
    </row>
    <row r="67" spans="1:16" s="55" customFormat="1" ht="9.9499999999999993" customHeight="1">
      <c r="A67" s="183"/>
      <c r="B67" s="183"/>
      <c r="C67" s="183"/>
      <c r="D67" s="212"/>
      <c r="G67" s="212"/>
      <c r="P67" s="176"/>
    </row>
    <row r="68" spans="1:16" s="55" customFormat="1" ht="9.9499999999999993" hidden="1" customHeight="1">
      <c r="A68" s="183"/>
      <c r="B68" s="183"/>
      <c r="C68" s="183"/>
      <c r="D68" s="212"/>
      <c r="G68" s="212"/>
      <c r="P68" s="176"/>
    </row>
    <row r="69" spans="1:16" s="55" customFormat="1" ht="9.9499999999999993" hidden="1" customHeight="1">
      <c r="P69" s="176"/>
    </row>
    <row r="70" spans="1:16" s="55" customFormat="1" ht="12" hidden="1" customHeight="1">
      <c r="A70" s="183"/>
      <c r="B70" s="183"/>
      <c r="C70" s="183"/>
      <c r="D70" s="185"/>
      <c r="E70" s="213"/>
      <c r="F70" s="56"/>
      <c r="G70" s="185"/>
      <c r="H70" s="56"/>
      <c r="I70" s="56"/>
      <c r="J70" s="56"/>
      <c r="K70" s="56"/>
      <c r="L70" s="56"/>
      <c r="M70" s="56"/>
      <c r="N70" s="56"/>
      <c r="O70" s="56"/>
      <c r="P70" s="176"/>
    </row>
    <row r="71" spans="1:16" s="55" customFormat="1" ht="12" hidden="1" customHeight="1">
      <c r="A71" s="183"/>
      <c r="B71" s="183"/>
      <c r="C71" s="183"/>
      <c r="D71" s="185"/>
      <c r="E71" s="213"/>
      <c r="F71" s="56"/>
      <c r="G71" s="185"/>
      <c r="H71" s="56"/>
      <c r="I71" s="56"/>
      <c r="J71" s="56"/>
      <c r="K71" s="56"/>
      <c r="L71" s="56"/>
      <c r="M71" s="56"/>
      <c r="N71" s="56"/>
      <c r="O71" s="56"/>
      <c r="P71" s="176"/>
    </row>
    <row r="72" spans="1:16" s="55" customFormat="1" ht="12" hidden="1" customHeight="1">
      <c r="A72" s="183"/>
      <c r="B72" s="183"/>
      <c r="C72" s="183"/>
      <c r="D72" s="185"/>
      <c r="E72" s="214"/>
      <c r="F72" s="56"/>
      <c r="G72" s="185"/>
      <c r="H72" s="56"/>
      <c r="I72" s="56"/>
      <c r="J72" s="56"/>
      <c r="K72" s="56"/>
      <c r="L72" s="56"/>
      <c r="M72" s="56"/>
      <c r="N72" s="56"/>
      <c r="O72" s="56"/>
      <c r="P72" s="176"/>
    </row>
    <row r="73" spans="1:16" s="55" customFormat="1" ht="12" hidden="1" customHeight="1">
      <c r="A73" s="183"/>
      <c r="B73" s="183"/>
      <c r="C73" s="183"/>
      <c r="D73" s="185"/>
      <c r="E73" s="214"/>
      <c r="F73" s="56"/>
      <c r="G73" s="185"/>
      <c r="H73" s="56"/>
      <c r="I73" s="56"/>
      <c r="J73" s="56"/>
      <c r="K73" s="56"/>
      <c r="L73" s="56"/>
      <c r="M73" s="56"/>
      <c r="N73" s="56"/>
      <c r="O73" s="56"/>
      <c r="P73" s="176"/>
    </row>
    <row r="74" spans="1:16" s="55" customFormat="1" ht="5.0999999999999996" hidden="1" customHeight="1">
      <c r="A74" s="183"/>
      <c r="B74" s="183"/>
      <c r="C74" s="183"/>
      <c r="D74" s="212"/>
      <c r="G74" s="212"/>
      <c r="P74" s="176"/>
    </row>
  </sheetData>
  <sheetProtection selectLockedCells="1"/>
  <mergeCells count="8">
    <mergeCell ref="G20:H20"/>
    <mergeCell ref="F18:H18"/>
    <mergeCell ref="B14:I14"/>
    <mergeCell ref="B1:I1"/>
    <mergeCell ref="B3:I8"/>
    <mergeCell ref="D16:E16"/>
    <mergeCell ref="E19:H19"/>
    <mergeCell ref="D17:H17"/>
  </mergeCells>
  <pageMargins left="0.7" right="0.7" top="0.75" bottom="0.75" header="0.3" footer="0.3"/>
  <pageSetup scale="94" orientation="portrait" horizontalDpi="1200" verticalDpi="1200"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Q50"/>
  <sheetViews>
    <sheetView topLeftCell="A10" zoomScale="125" zoomScaleNormal="125" zoomScaleSheetLayoutView="124" workbookViewId="0">
      <selection activeCell="K31" sqref="K31"/>
    </sheetView>
  </sheetViews>
  <sheetFormatPr defaultColWidth="9.140625" defaultRowHeight="12.95"/>
  <cols>
    <col min="1" max="1" width="3.5703125" style="2" customWidth="1"/>
    <col min="2" max="2" width="2.85546875" style="2" customWidth="1"/>
    <col min="3" max="3" width="19.7109375" style="2" customWidth="1"/>
    <col min="4" max="4" width="18.42578125" style="22" customWidth="1"/>
    <col min="5" max="5" width="12.28515625" style="2" customWidth="1"/>
    <col min="6" max="6" width="8.42578125" style="2" customWidth="1"/>
    <col min="7" max="7" width="4.7109375" style="22" customWidth="1"/>
    <col min="8" max="8" width="11.42578125" style="2" customWidth="1"/>
    <col min="9" max="9" width="5.85546875" style="2" customWidth="1"/>
    <col min="10" max="10" width="4" style="2" customWidth="1"/>
    <col min="11" max="11" width="79" style="2" customWidth="1"/>
    <col min="12" max="12" width="10.42578125" style="2" customWidth="1"/>
    <col min="13" max="15" width="9.140625" style="2"/>
    <col min="16" max="16" width="9.140625" style="20"/>
    <col min="17" max="16384" width="9.140625" style="2"/>
  </cols>
  <sheetData>
    <row r="1" spans="1:16" s="8" customFormat="1" ht="17.100000000000001">
      <c r="B1" s="234" t="s">
        <v>80</v>
      </c>
      <c r="C1" s="234"/>
      <c r="D1" s="234"/>
      <c r="E1" s="234"/>
      <c r="F1" s="234"/>
      <c r="G1" s="234"/>
      <c r="H1" s="234"/>
      <c r="I1" s="234"/>
      <c r="K1" s="9"/>
      <c r="O1" s="10"/>
      <c r="P1" s="11"/>
    </row>
    <row r="2" spans="1:16" s="8" customFormat="1" ht="12.95" customHeight="1">
      <c r="A2" s="12"/>
      <c r="B2" s="12"/>
      <c r="C2" s="12"/>
      <c r="G2" s="13"/>
      <c r="I2" s="216" t="s">
        <v>81</v>
      </c>
      <c r="O2" s="10"/>
      <c r="P2" s="11"/>
    </row>
    <row r="3" spans="1:16" s="8" customFormat="1" ht="15.75" customHeight="1">
      <c r="A3" s="12"/>
      <c r="B3" s="36" t="s">
        <v>11</v>
      </c>
      <c r="C3" s="37"/>
      <c r="D3" s="37"/>
      <c r="E3" s="218"/>
      <c r="F3" s="218"/>
      <c r="G3" s="219"/>
      <c r="H3" s="218"/>
      <c r="I3" s="220"/>
      <c r="O3" s="10"/>
      <c r="P3" s="11"/>
    </row>
    <row r="4" spans="1:16" s="8" customFormat="1" ht="12.95" customHeight="1">
      <c r="A4" s="12"/>
      <c r="B4" s="238" t="s">
        <v>82</v>
      </c>
      <c r="C4" s="239"/>
      <c r="D4" s="239"/>
      <c r="E4" s="239"/>
      <c r="F4" s="239"/>
      <c r="G4" s="239"/>
      <c r="H4" s="239"/>
      <c r="I4" s="240"/>
      <c r="O4" s="10"/>
      <c r="P4" s="11"/>
    </row>
    <row r="5" spans="1:16" s="8" customFormat="1" ht="12.95" customHeight="1">
      <c r="A5" s="12"/>
      <c r="B5" s="238"/>
      <c r="C5" s="239"/>
      <c r="D5" s="239"/>
      <c r="E5" s="239"/>
      <c r="F5" s="239"/>
      <c r="G5" s="239"/>
      <c r="H5" s="239"/>
      <c r="I5" s="240"/>
      <c r="O5" s="10"/>
      <c r="P5" s="11"/>
    </row>
    <row r="6" spans="1:16" s="8" customFormat="1" ht="12.95" customHeight="1">
      <c r="A6" s="12"/>
      <c r="B6" s="238"/>
      <c r="C6" s="239"/>
      <c r="D6" s="239"/>
      <c r="E6" s="239"/>
      <c r="F6" s="239"/>
      <c r="G6" s="239"/>
      <c r="H6" s="239"/>
      <c r="I6" s="240"/>
      <c r="O6" s="10"/>
      <c r="P6" s="11"/>
    </row>
    <row r="7" spans="1:16" s="8" customFormat="1" ht="12.95" customHeight="1">
      <c r="A7" s="12"/>
      <c r="B7" s="238"/>
      <c r="C7" s="239"/>
      <c r="D7" s="239"/>
      <c r="E7" s="239"/>
      <c r="F7" s="239"/>
      <c r="G7" s="239"/>
      <c r="H7" s="239"/>
      <c r="I7" s="240"/>
      <c r="O7" s="10"/>
      <c r="P7" s="11"/>
    </row>
    <row r="8" spans="1:16" s="8" customFormat="1" ht="12.95" customHeight="1">
      <c r="A8" s="12"/>
      <c r="B8" s="238"/>
      <c r="C8" s="239"/>
      <c r="D8" s="239"/>
      <c r="E8" s="239"/>
      <c r="F8" s="239"/>
      <c r="G8" s="239"/>
      <c r="H8" s="239"/>
      <c r="I8" s="240"/>
      <c r="O8" s="10"/>
      <c r="P8" s="11"/>
    </row>
    <row r="9" spans="1:16" s="8" customFormat="1" ht="12.95" customHeight="1">
      <c r="A9" s="12"/>
      <c r="B9" s="241"/>
      <c r="C9" s="242"/>
      <c r="D9" s="242"/>
      <c r="E9" s="242"/>
      <c r="F9" s="242"/>
      <c r="G9" s="242"/>
      <c r="H9" s="242"/>
      <c r="I9" s="243"/>
      <c r="O9" s="10"/>
      <c r="P9" s="11"/>
    </row>
    <row r="10" spans="1:16" s="8" customFormat="1" ht="12.95" customHeight="1">
      <c r="A10" s="12"/>
      <c r="B10" s="12"/>
      <c r="C10" s="12"/>
      <c r="G10" s="13"/>
      <c r="I10" s="216"/>
      <c r="O10" s="10"/>
      <c r="P10" s="11"/>
    </row>
    <row r="11" spans="1:16" s="135" customFormat="1" ht="12.95" customHeight="1">
      <c r="A11" s="133"/>
      <c r="B11" s="133"/>
      <c r="C11" s="221" t="s">
        <v>14</v>
      </c>
      <c r="D11" s="134" t="s">
        <v>15</v>
      </c>
      <c r="G11" s="54"/>
      <c r="O11" s="136"/>
      <c r="P11" s="137"/>
    </row>
    <row r="12" spans="1:16" s="135" customFormat="1" ht="12.95" customHeight="1">
      <c r="A12" s="133"/>
      <c r="B12" s="133"/>
      <c r="C12" s="133"/>
      <c r="D12" s="138" t="s">
        <v>16</v>
      </c>
      <c r="G12" s="54"/>
      <c r="O12" s="136"/>
      <c r="P12" s="137"/>
    </row>
    <row r="13" spans="1:16" s="135" customFormat="1" ht="12.95" customHeight="1">
      <c r="A13" s="133"/>
      <c r="B13" s="133"/>
      <c r="C13" s="133"/>
      <c r="D13" s="139" t="s">
        <v>17</v>
      </c>
      <c r="G13" s="54"/>
      <c r="O13" s="136"/>
      <c r="P13" s="137"/>
    </row>
    <row r="14" spans="1:16" s="8" customFormat="1" ht="12.95" customHeight="1">
      <c r="A14" s="12"/>
      <c r="B14" s="12"/>
      <c r="C14" s="12"/>
      <c r="G14" s="13"/>
      <c r="O14" s="10"/>
      <c r="P14" s="11"/>
    </row>
    <row r="15" spans="1:16" ht="15" customHeight="1">
      <c r="A15" s="232"/>
      <c r="B15" s="14" t="s">
        <v>83</v>
      </c>
      <c r="C15" s="15"/>
      <c r="D15" s="16"/>
      <c r="E15" s="17"/>
      <c r="F15" s="17"/>
      <c r="G15" s="18"/>
      <c r="H15" s="17"/>
      <c r="I15" s="19"/>
      <c r="J15" s="232"/>
      <c r="K15" s="232"/>
      <c r="L15" s="232"/>
      <c r="M15" s="232"/>
      <c r="N15" s="232"/>
      <c r="O15" s="232"/>
    </row>
    <row r="16" spans="1:16" ht="12.95" customHeight="1">
      <c r="A16" s="232"/>
      <c r="B16" s="21"/>
      <c r="C16" s="232"/>
      <c r="E16" s="232"/>
      <c r="F16" s="232"/>
      <c r="H16" s="232"/>
      <c r="I16" s="23"/>
      <c r="J16" s="232"/>
      <c r="K16" s="232"/>
      <c r="L16" s="232"/>
      <c r="M16" s="232"/>
      <c r="N16" s="232"/>
      <c r="O16" s="232"/>
    </row>
    <row r="17" spans="1:17" s="24" customFormat="1" ht="14.45">
      <c r="B17" s="25"/>
      <c r="D17" s="26" t="s">
        <v>19</v>
      </c>
      <c r="E17" s="249"/>
      <c r="F17" s="250"/>
      <c r="G17" s="250"/>
      <c r="H17" s="251"/>
      <c r="I17" s="27"/>
      <c r="O17" s="28"/>
      <c r="P17" s="29"/>
    </row>
    <row r="18" spans="1:17" s="24" customFormat="1" ht="14.45">
      <c r="B18" s="25"/>
      <c r="D18" s="26" t="s">
        <v>24</v>
      </c>
      <c r="E18" s="253"/>
      <c r="F18" s="253"/>
      <c r="G18" s="253"/>
      <c r="H18" s="253"/>
      <c r="I18" s="27"/>
      <c r="K18" s="24" t="s">
        <v>22</v>
      </c>
      <c r="O18" s="28"/>
      <c r="P18" s="29"/>
    </row>
    <row r="19" spans="1:17" s="24" customFormat="1" ht="14.45">
      <c r="B19" s="25"/>
      <c r="D19" s="26"/>
      <c r="E19" s="254"/>
      <c r="F19" s="254"/>
      <c r="G19" s="254"/>
      <c r="H19" s="254"/>
      <c r="I19" s="27"/>
      <c r="K19" s="24" t="s">
        <v>25</v>
      </c>
      <c r="O19" s="28"/>
      <c r="P19" s="29"/>
    </row>
    <row r="20" spans="1:17" s="24" customFormat="1" ht="14.45">
      <c r="B20" s="25"/>
      <c r="D20" s="26" t="s">
        <v>26</v>
      </c>
      <c r="E20" s="249"/>
      <c r="F20" s="250"/>
      <c r="G20" s="250"/>
      <c r="H20" s="251"/>
      <c r="I20" s="27"/>
      <c r="K20" s="24" t="s">
        <v>28</v>
      </c>
      <c r="O20" s="28"/>
      <c r="P20" s="29"/>
    </row>
    <row r="21" spans="1:17" s="24" customFormat="1" ht="14.45">
      <c r="B21" s="25"/>
      <c r="D21" s="26" t="s">
        <v>84</v>
      </c>
      <c r="E21" s="249"/>
      <c r="F21" s="250"/>
      <c r="G21" s="250"/>
      <c r="H21" s="251"/>
      <c r="I21" s="27"/>
      <c r="K21" s="24" t="s">
        <v>29</v>
      </c>
      <c r="O21" s="28"/>
      <c r="P21" s="29"/>
    </row>
    <row r="22" spans="1:17" s="24" customFormat="1" ht="14.45">
      <c r="B22" s="25"/>
      <c r="D22" s="26" t="s">
        <v>30</v>
      </c>
      <c r="E22" s="253"/>
      <c r="F22" s="253"/>
      <c r="G22" s="253"/>
      <c r="H22" s="253"/>
      <c r="I22" s="27"/>
      <c r="O22" s="28"/>
      <c r="P22" s="29"/>
    </row>
    <row r="23" spans="1:17" s="24" customFormat="1" ht="14.45">
      <c r="B23" s="25"/>
      <c r="D23" s="26" t="s">
        <v>85</v>
      </c>
      <c r="E23" s="249"/>
      <c r="F23" s="250"/>
      <c r="G23" s="250"/>
      <c r="H23" s="251"/>
      <c r="I23" s="27"/>
      <c r="K23" s="24" t="s">
        <v>33</v>
      </c>
      <c r="O23" s="28"/>
      <c r="P23" s="29"/>
    </row>
    <row r="24" spans="1:17" s="24" customFormat="1" ht="14.45">
      <c r="B24" s="25"/>
      <c r="D24" s="26" t="s">
        <v>21</v>
      </c>
      <c r="E24" s="255"/>
      <c r="F24" s="256"/>
      <c r="G24" s="256"/>
      <c r="H24" s="257"/>
      <c r="I24" s="27"/>
      <c r="K24" s="24" t="s">
        <v>23</v>
      </c>
      <c r="O24" s="28"/>
      <c r="P24" s="29"/>
    </row>
    <row r="25" spans="1:17" s="24" customFormat="1" ht="14.45">
      <c r="B25" s="25"/>
      <c r="D25" s="26" t="s">
        <v>32</v>
      </c>
      <c r="E25" s="255"/>
      <c r="F25" s="256"/>
      <c r="G25" s="256"/>
      <c r="H25" s="257"/>
      <c r="I25" s="27"/>
      <c r="O25" s="28"/>
      <c r="P25" s="29"/>
    </row>
    <row r="26" spans="1:17" s="24" customFormat="1" ht="12.95" customHeight="1">
      <c r="B26" s="30"/>
      <c r="C26" s="31"/>
      <c r="D26" s="31"/>
      <c r="E26" s="32"/>
      <c r="F26" s="32"/>
      <c r="G26" s="33"/>
      <c r="H26" s="32"/>
      <c r="I26" s="34"/>
      <c r="O26" s="28"/>
      <c r="P26" s="29"/>
    </row>
    <row r="27" spans="1:17" s="24" customFormat="1" ht="12.95" customHeight="1">
      <c r="E27" s="35"/>
      <c r="F27" s="35"/>
      <c r="G27" s="26"/>
      <c r="H27" s="35"/>
      <c r="O27" s="28"/>
      <c r="P27" s="29"/>
    </row>
    <row r="28" spans="1:17" s="24" customFormat="1" ht="15.6">
      <c r="B28" s="36" t="s">
        <v>86</v>
      </c>
      <c r="C28" s="37"/>
      <c r="D28" s="37"/>
      <c r="E28" s="38"/>
      <c r="F28" s="38"/>
      <c r="G28" s="39"/>
      <c r="H28" s="38"/>
      <c r="I28" s="40"/>
      <c r="O28" s="28"/>
      <c r="P28" s="29"/>
    </row>
    <row r="29" spans="1:17" s="24" customFormat="1" ht="12.95" customHeight="1">
      <c r="B29" s="25"/>
      <c r="D29" s="8"/>
      <c r="E29" s="35"/>
      <c r="F29" s="35"/>
      <c r="G29" s="26"/>
      <c r="H29" s="35"/>
      <c r="I29" s="27"/>
      <c r="O29" s="28"/>
      <c r="P29" s="29"/>
    </row>
    <row r="30" spans="1:17" s="55" customFormat="1" ht="15" customHeight="1">
      <c r="A30" s="48"/>
      <c r="B30" s="49"/>
      <c r="C30" s="48"/>
      <c r="D30" s="50" t="s">
        <v>87</v>
      </c>
      <c r="E30" s="170" t="e">
        <f>'Subwatershed Summary'!E40</f>
        <v>#REF!</v>
      </c>
      <c r="F30" s="51" t="s">
        <v>37</v>
      </c>
      <c r="G30" s="48" t="s">
        <v>38</v>
      </c>
      <c r="H30" s="131" t="e">
        <f>IF(E30="","",E30*43560)</f>
        <v>#REF!</v>
      </c>
      <c r="I30" s="52" t="s">
        <v>88</v>
      </c>
      <c r="J30" s="51"/>
      <c r="K30" s="217" t="s">
        <v>89</v>
      </c>
      <c r="L30" s="51"/>
      <c r="M30" s="51"/>
      <c r="N30" s="51"/>
      <c r="O30" s="51"/>
      <c r="P30" s="53"/>
      <c r="Q30" s="54"/>
    </row>
    <row r="31" spans="1:17" s="55" customFormat="1" ht="15" customHeight="1">
      <c r="A31" s="48"/>
      <c r="B31" s="49"/>
      <c r="C31" s="48"/>
      <c r="D31" s="50" t="s">
        <v>90</v>
      </c>
      <c r="E31" s="170" t="e">
        <f>'Subwatershed Summary'!E41</f>
        <v>#REF!</v>
      </c>
      <c r="F31" s="51" t="s">
        <v>37</v>
      </c>
      <c r="G31" s="48" t="s">
        <v>38</v>
      </c>
      <c r="H31" s="131" t="e">
        <f>IF(E31="","",E31*43560)</f>
        <v>#REF!</v>
      </c>
      <c r="I31" s="52" t="s">
        <v>88</v>
      </c>
      <c r="J31" s="51"/>
      <c r="K31" s="217" t="s">
        <v>89</v>
      </c>
      <c r="L31" s="51"/>
      <c r="M31" s="51"/>
      <c r="N31" s="51"/>
      <c r="O31" s="51"/>
      <c r="P31" s="53"/>
      <c r="Q31" s="54"/>
    </row>
    <row r="32" spans="1:17" s="55" customFormat="1" ht="15" customHeight="1">
      <c r="A32" s="48"/>
      <c r="B32" s="49"/>
      <c r="C32" s="48"/>
      <c r="D32" s="50" t="s">
        <v>91</v>
      </c>
      <c r="E32" s="170" t="e">
        <f>'Subwatershed Summary'!E42</f>
        <v>#REF!</v>
      </c>
      <c r="G32" s="163" t="s">
        <v>38</v>
      </c>
      <c r="H32" s="132" t="e">
        <f>IF(E32="","",E32*100)</f>
        <v>#REF!</v>
      </c>
      <c r="I32" s="52" t="s">
        <v>42</v>
      </c>
      <c r="J32" s="51"/>
      <c r="K32" s="217"/>
      <c r="L32" s="51"/>
      <c r="M32" s="51"/>
      <c r="N32" s="51"/>
      <c r="O32" s="51"/>
      <c r="P32" s="53"/>
    </row>
    <row r="33" spans="1:16" s="55" customFormat="1" ht="15" customHeight="1">
      <c r="A33" s="48"/>
      <c r="B33" s="49"/>
      <c r="C33" s="48"/>
      <c r="D33" s="50" t="s">
        <v>92</v>
      </c>
      <c r="E33" s="170" t="e">
        <f>'Subwatershed Summary'!E43</f>
        <v>#REF!</v>
      </c>
      <c r="F33" s="51"/>
      <c r="G33" s="50"/>
      <c r="H33" s="51"/>
      <c r="I33" s="52"/>
      <c r="J33" s="51"/>
      <c r="K33" s="217" t="s">
        <v>93</v>
      </c>
      <c r="L33" s="51"/>
      <c r="M33" s="56"/>
      <c r="N33" s="56"/>
      <c r="O33" s="51"/>
      <c r="P33" s="53"/>
    </row>
    <row r="34" spans="1:16" s="55" customFormat="1" ht="15" customHeight="1">
      <c r="A34" s="48"/>
      <c r="B34" s="49"/>
      <c r="C34" s="48"/>
      <c r="D34" s="50" t="s">
        <v>94</v>
      </c>
      <c r="E34" s="132" t="e">
        <f>'Subwatershed Summary'!E44</f>
        <v>#REF!</v>
      </c>
      <c r="F34" s="51" t="s">
        <v>95</v>
      </c>
      <c r="G34" s="50"/>
      <c r="H34" s="51"/>
      <c r="I34" s="52"/>
      <c r="J34" s="51"/>
      <c r="K34" s="217" t="s">
        <v>96</v>
      </c>
      <c r="L34" s="51"/>
      <c r="M34" s="51"/>
      <c r="N34" s="51"/>
      <c r="O34" s="51"/>
      <c r="P34" s="53"/>
    </row>
    <row r="35" spans="1:16" ht="12.95" customHeight="1">
      <c r="A35" s="41"/>
      <c r="B35" s="42"/>
      <c r="C35" s="43"/>
      <c r="D35" s="44"/>
      <c r="E35" s="45"/>
      <c r="F35" s="45"/>
      <c r="G35" s="44"/>
      <c r="H35" s="45"/>
      <c r="I35" s="46"/>
      <c r="J35" s="232"/>
      <c r="K35" s="232"/>
      <c r="L35" s="232"/>
      <c r="M35" s="232"/>
      <c r="N35" s="232"/>
      <c r="O35" s="232"/>
      <c r="P35" s="29"/>
    </row>
    <row r="36" spans="1:16" ht="12.95" customHeight="1">
      <c r="A36" s="232"/>
      <c r="B36" s="232"/>
      <c r="C36" s="232"/>
      <c r="E36" s="232"/>
      <c r="F36" s="232"/>
      <c r="H36" s="232"/>
      <c r="I36" s="232"/>
      <c r="J36" s="232"/>
      <c r="K36" s="232"/>
      <c r="L36" s="232"/>
      <c r="M36" s="232"/>
      <c r="N36" s="232"/>
      <c r="O36" s="232"/>
      <c r="P36" s="47"/>
    </row>
    <row r="37" spans="1:16" ht="12.95" customHeight="1">
      <c r="A37" s="232"/>
      <c r="B37" s="232"/>
      <c r="C37" s="232"/>
      <c r="E37" s="232"/>
      <c r="F37" s="232"/>
      <c r="H37" s="232"/>
      <c r="I37" s="232"/>
      <c r="J37" s="232"/>
      <c r="K37" s="232"/>
      <c r="L37" s="232"/>
      <c r="M37" s="232"/>
      <c r="N37" s="232"/>
      <c r="O37" s="232"/>
    </row>
    <row r="38" spans="1:16" ht="12.95" customHeight="1">
      <c r="A38" s="232"/>
      <c r="B38" s="232"/>
      <c r="C38" s="232"/>
      <c r="E38" s="232"/>
      <c r="F38" s="232"/>
      <c r="H38" s="232"/>
      <c r="I38" s="232"/>
      <c r="J38" s="232"/>
      <c r="K38" s="232"/>
      <c r="L38" s="232"/>
      <c r="M38" s="232"/>
      <c r="N38" s="232"/>
      <c r="O38" s="232"/>
    </row>
    <row r="39" spans="1:16" ht="12.95" customHeight="1">
      <c r="A39" s="232"/>
      <c r="B39" s="232"/>
      <c r="C39" s="232"/>
      <c r="E39" s="232"/>
      <c r="F39" s="232"/>
      <c r="H39" s="232"/>
      <c r="I39" s="232"/>
      <c r="J39" s="232"/>
      <c r="K39" s="232"/>
      <c r="L39" s="232"/>
      <c r="M39" s="232"/>
      <c r="N39" s="232"/>
      <c r="O39" s="232"/>
    </row>
    <row r="40" spans="1:16" ht="12.95" customHeight="1">
      <c r="A40" s="232"/>
      <c r="B40" s="232"/>
      <c r="C40" s="232"/>
      <c r="E40" s="232"/>
      <c r="F40" s="232"/>
      <c r="H40" s="232"/>
      <c r="I40" s="232"/>
      <c r="J40" s="232"/>
      <c r="K40" s="232"/>
      <c r="L40" s="232"/>
      <c r="M40" s="232"/>
      <c r="N40" s="232"/>
      <c r="O40" s="232"/>
    </row>
    <row r="41" spans="1:16" ht="12.95" customHeight="1">
      <c r="A41" s="232"/>
      <c r="B41" s="232"/>
      <c r="C41" s="232"/>
      <c r="E41" s="232"/>
      <c r="F41" s="232"/>
      <c r="H41" s="232"/>
      <c r="I41" s="232"/>
      <c r="J41" s="232"/>
      <c r="K41" s="232"/>
      <c r="L41" s="232"/>
      <c r="M41" s="232"/>
      <c r="N41" s="232"/>
      <c r="O41" s="232"/>
    </row>
    <row r="42" spans="1:16" ht="12.95" customHeight="1">
      <c r="A42" s="232"/>
      <c r="B42" s="232"/>
      <c r="C42" s="232"/>
      <c r="E42" s="232"/>
      <c r="F42" s="232"/>
      <c r="H42" s="232"/>
      <c r="I42" s="232"/>
      <c r="J42" s="232"/>
      <c r="K42" s="232"/>
      <c r="L42" s="232"/>
      <c r="M42" s="232"/>
      <c r="N42" s="232"/>
      <c r="O42" s="232"/>
    </row>
    <row r="43" spans="1:16" ht="12.95" customHeight="1">
      <c r="A43" s="232"/>
      <c r="B43" s="232"/>
      <c r="C43" s="232"/>
      <c r="E43" s="232"/>
      <c r="F43" s="232"/>
      <c r="H43" s="232"/>
      <c r="I43" s="232"/>
      <c r="J43" s="232"/>
      <c r="K43" s="232"/>
      <c r="L43" s="232"/>
      <c r="M43" s="232"/>
      <c r="N43" s="232"/>
      <c r="O43" s="232"/>
    </row>
    <row r="44" spans="1:16" ht="12.95" customHeight="1">
      <c r="A44" s="232"/>
      <c r="B44" s="232"/>
      <c r="C44" s="232"/>
      <c r="E44" s="232"/>
      <c r="F44" s="232"/>
      <c r="H44" s="232"/>
      <c r="I44" s="232"/>
      <c r="J44" s="232"/>
      <c r="K44" s="232"/>
      <c r="L44" s="232"/>
      <c r="M44" s="232"/>
      <c r="N44" s="232"/>
      <c r="O44" s="232"/>
    </row>
    <row r="45" spans="1:16" ht="12.95" customHeight="1">
      <c r="A45" s="232"/>
      <c r="B45" s="232"/>
      <c r="C45" s="232"/>
      <c r="E45" s="232"/>
      <c r="F45" s="232"/>
      <c r="H45" s="232"/>
      <c r="I45" s="232"/>
      <c r="J45" s="232"/>
      <c r="K45" s="232"/>
      <c r="L45" s="232"/>
      <c r="M45" s="232"/>
      <c r="N45" s="232"/>
      <c r="O45" s="232"/>
    </row>
    <row r="46" spans="1:16" ht="12.95" customHeight="1">
      <c r="A46" s="232"/>
      <c r="B46" s="232"/>
      <c r="C46" s="232"/>
      <c r="E46" s="232"/>
      <c r="F46" s="232"/>
      <c r="H46" s="232"/>
      <c r="I46" s="232"/>
      <c r="J46" s="232"/>
      <c r="K46" s="232"/>
      <c r="L46" s="232"/>
      <c r="M46" s="232"/>
      <c r="N46" s="232"/>
      <c r="O46" s="232"/>
    </row>
    <row r="47" spans="1:16" ht="12.95" customHeight="1">
      <c r="A47" s="232"/>
      <c r="B47" s="232"/>
      <c r="C47" s="232"/>
      <c r="E47" s="232"/>
      <c r="F47" s="232"/>
      <c r="H47" s="232"/>
      <c r="I47" s="232"/>
      <c r="J47" s="232"/>
      <c r="K47" s="232"/>
      <c r="L47" s="232"/>
      <c r="M47" s="232"/>
      <c r="N47" s="232"/>
      <c r="O47" s="232"/>
    </row>
    <row r="50" spans="2:9" ht="14.45">
      <c r="B50" s="24"/>
      <c r="C50" s="232"/>
      <c r="E50" s="232"/>
      <c r="F50" s="232"/>
      <c r="H50" s="232"/>
      <c r="I50" s="26"/>
    </row>
  </sheetData>
  <sheetProtection formatColumns="0" formatRows="0"/>
  <mergeCells count="11">
    <mergeCell ref="E25:H25"/>
    <mergeCell ref="E22:H22"/>
    <mergeCell ref="E23:H23"/>
    <mergeCell ref="E24:H24"/>
    <mergeCell ref="B1:I1"/>
    <mergeCell ref="E17:H17"/>
    <mergeCell ref="E18:H18"/>
    <mergeCell ref="E19:H19"/>
    <mergeCell ref="E20:H20"/>
    <mergeCell ref="E21:H21"/>
    <mergeCell ref="B4:I9"/>
  </mergeCells>
  <pageMargins left="0.7" right="0.7" top="0.75" bottom="0.75" header="0.3" footer="0.3"/>
  <pageSetup orientation="portrait" horizontalDpi="1200" verticalDpi="1200" r:id="rId1"/>
  <headerFooter>
    <oddFooter>&amp;F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D83AF-C114-46C2-B2ED-39DB4A3A0ED1}">
  <sheetPr>
    <tabColor rgb="FF92D050"/>
    <pageSetUpPr fitToPage="1"/>
  </sheetPr>
  <dimension ref="A1:AV223"/>
  <sheetViews>
    <sheetView zoomScale="60" zoomScaleNormal="60" zoomScaleSheetLayoutView="100" workbookViewId="0">
      <pane xSplit="1" ySplit="13" topLeftCell="B14" activePane="bottomRight" state="frozen"/>
      <selection pane="bottomRight" activeCell="B3" sqref="B3"/>
      <selection pane="bottomLeft" activeCell="A14" sqref="A14"/>
      <selection pane="topRight" activeCell="B1" sqref="B1"/>
    </sheetView>
  </sheetViews>
  <sheetFormatPr defaultColWidth="0" defaultRowHeight="12.95" zeroHeight="1"/>
  <cols>
    <col min="1" max="1" width="48.7109375" style="2" customWidth="1"/>
    <col min="2" max="3" width="17.140625" style="2" customWidth="1"/>
    <col min="4" max="4" width="15.5703125" style="2" customWidth="1"/>
    <col min="5" max="5" width="30.5703125" style="3" customWidth="1"/>
    <col min="6" max="6" width="15.5703125" style="1" customWidth="1"/>
    <col min="7" max="7" width="17.140625" style="1" customWidth="1"/>
    <col min="8" max="8" width="15.5703125" style="1" customWidth="1"/>
    <col min="9" max="9" width="15.5703125" style="2" customWidth="1"/>
    <col min="10" max="10" width="15.5703125" style="57" customWidth="1"/>
    <col min="11" max="12" width="15.5703125" style="1" customWidth="1"/>
    <col min="13" max="13" width="38.42578125" style="1" customWidth="1"/>
    <col min="14" max="14" width="13.28515625" style="1" customWidth="1"/>
    <col min="15" max="15" width="14.7109375" style="3" hidden="1" customWidth="1"/>
    <col min="16" max="16" width="11.42578125" style="2" hidden="1" customWidth="1"/>
    <col min="17" max="32" width="13" style="118" hidden="1" customWidth="1"/>
    <col min="33" max="34" width="13" hidden="1" customWidth="1"/>
    <col min="35" max="39" width="13" style="2" hidden="1" customWidth="1"/>
    <col min="40" max="40" width="11.42578125" style="2" hidden="1" customWidth="1"/>
    <col min="41" max="16384" width="9.140625" style="2" hidden="1"/>
  </cols>
  <sheetData>
    <row r="1" spans="1:39" ht="18.75" customHeight="1">
      <c r="A1" s="245" t="s">
        <v>97</v>
      </c>
      <c r="B1" s="258"/>
      <c r="C1" s="258"/>
      <c r="D1" s="258"/>
      <c r="I1" s="232"/>
      <c r="P1" s="232"/>
      <c r="AI1" s="232"/>
      <c r="AJ1" s="232"/>
      <c r="AK1" s="232"/>
      <c r="AL1" s="232"/>
      <c r="AM1" s="232"/>
    </row>
    <row r="2" spans="1:39">
      <c r="A2" s="5" t="str">
        <f>'Project Info &amp; Summary'!I2</f>
        <v>v1.3 2024-07-29</v>
      </c>
      <c r="B2" s="58"/>
      <c r="C2" s="5"/>
      <c r="D2" s="57"/>
      <c r="E2" s="7"/>
      <c r="H2" s="232"/>
      <c r="I2" s="57"/>
      <c r="J2" s="1"/>
      <c r="N2" s="3"/>
      <c r="O2" s="232"/>
      <c r="P2" s="232"/>
      <c r="AI2" s="232"/>
      <c r="AJ2" s="232"/>
      <c r="AK2" s="232"/>
      <c r="AL2" s="232"/>
      <c r="AM2" s="232"/>
    </row>
    <row r="3" spans="1:39" ht="14.45">
      <c r="A3" s="116" t="s">
        <v>98</v>
      </c>
      <c r="B3" s="171"/>
      <c r="C3" s="5"/>
      <c r="D3" s="57"/>
      <c r="E3" s="7"/>
      <c r="H3" s="232"/>
      <c r="I3" s="57"/>
      <c r="J3" s="1"/>
      <c r="N3" s="3"/>
      <c r="O3" s="232"/>
      <c r="P3" s="232"/>
      <c r="AI3" s="232"/>
      <c r="AJ3" s="232"/>
      <c r="AK3" s="232"/>
      <c r="AL3" s="232"/>
      <c r="AM3" s="232"/>
    </row>
    <row r="4" spans="1:39" s="70" customFormat="1" ht="16.5">
      <c r="A4" s="50" t="s">
        <v>99</v>
      </c>
      <c r="B4" s="259"/>
      <c r="C4" s="51" t="s">
        <v>37</v>
      </c>
      <c r="D4" s="260" t="str">
        <f>IF(B4="","",B4*43560)</f>
        <v/>
      </c>
      <c r="E4" s="74" t="s">
        <v>88</v>
      </c>
      <c r="H4" s="71"/>
      <c r="I4" s="71"/>
      <c r="J4" s="69"/>
      <c r="K4" s="69"/>
      <c r="L4" s="69"/>
      <c r="M4" s="69"/>
      <c r="N4" s="72"/>
      <c r="Q4" s="119"/>
      <c r="R4" s="119"/>
      <c r="S4" s="119"/>
      <c r="T4" s="119"/>
      <c r="U4" s="119"/>
      <c r="V4" s="119"/>
      <c r="W4" s="119"/>
      <c r="X4" s="119"/>
      <c r="Y4" s="119"/>
      <c r="AA4" s="119"/>
      <c r="AB4" s="119"/>
      <c r="AC4" s="119"/>
      <c r="AD4" s="119"/>
      <c r="AE4" s="119"/>
      <c r="AF4" s="119"/>
    </row>
    <row r="5" spans="1:39" s="70" customFormat="1" ht="16.5">
      <c r="A5" s="50" t="s">
        <v>100</v>
      </c>
      <c r="B5" s="142"/>
      <c r="C5" s="51" t="s">
        <v>37</v>
      </c>
      <c r="D5" s="260" t="str">
        <f>IF(B5="","",B5*43560)</f>
        <v/>
      </c>
      <c r="E5" s="74" t="s">
        <v>88</v>
      </c>
      <c r="F5" s="116"/>
      <c r="G5" s="71" t="str">
        <f>IF('Project Info &amp; WQv Calculation'!E17:H17="","",'Project Info &amp; WQv Calculation'!E17:H17)</f>
        <v/>
      </c>
      <c r="H5" s="71"/>
      <c r="I5" s="71"/>
      <c r="J5" s="69"/>
      <c r="K5" s="69"/>
      <c r="L5" s="69"/>
      <c r="M5" s="69"/>
      <c r="N5" s="72"/>
      <c r="Q5" s="119"/>
      <c r="R5" s="119"/>
      <c r="S5" s="119"/>
      <c r="T5" s="119"/>
      <c r="U5" s="119"/>
      <c r="V5" s="119"/>
      <c r="W5" s="119"/>
      <c r="X5" s="119"/>
      <c r="Y5" s="119"/>
      <c r="AA5" s="119"/>
      <c r="AB5" s="119"/>
      <c r="AC5" s="119"/>
      <c r="AD5" s="119"/>
      <c r="AE5" s="119"/>
      <c r="AF5" s="119"/>
    </row>
    <row r="6" spans="1:39" s="70" customFormat="1" ht="16.5">
      <c r="A6" s="50" t="s">
        <v>101</v>
      </c>
      <c r="B6" s="172" t="str">
        <f>IF(OR(B4="",B5=""),"",B4-B5)</f>
        <v/>
      </c>
      <c r="C6" s="51" t="s">
        <v>37</v>
      </c>
      <c r="D6" s="260" t="str">
        <f>IF(B6="","",B6*43560)</f>
        <v/>
      </c>
      <c r="E6" s="74" t="s">
        <v>88</v>
      </c>
      <c r="F6" s="116"/>
      <c r="G6" s="71"/>
      <c r="H6" s="71"/>
      <c r="I6" s="71"/>
      <c r="J6" s="69"/>
      <c r="K6" s="69"/>
      <c r="L6" s="69"/>
      <c r="M6" s="69"/>
      <c r="N6" s="72"/>
      <c r="Q6" s="119"/>
      <c r="R6" s="119"/>
      <c r="S6" s="119"/>
      <c r="T6" s="119"/>
      <c r="U6" s="119"/>
      <c r="V6" s="119"/>
      <c r="W6" s="119"/>
      <c r="X6" s="119"/>
      <c r="Y6" s="119"/>
      <c r="AA6" s="119"/>
      <c r="AB6" s="119"/>
      <c r="AC6" s="119"/>
      <c r="AD6" s="119"/>
      <c r="AE6" s="119"/>
      <c r="AF6" s="119"/>
    </row>
    <row r="7" spans="1:39" s="70" customFormat="1" ht="16.5">
      <c r="A7" s="50" t="s">
        <v>102</v>
      </c>
      <c r="B7" s="261" t="str">
        <f>IF(OR(B4="",B5=""),"",B5/B4)</f>
        <v/>
      </c>
      <c r="C7" s="73"/>
      <c r="D7" s="262" t="str">
        <f>IF(B7="","",B7*100)</f>
        <v/>
      </c>
      <c r="E7" s="74" t="s">
        <v>42</v>
      </c>
      <c r="G7" s="69"/>
      <c r="I7" s="71"/>
      <c r="J7" s="69"/>
      <c r="K7" s="69"/>
      <c r="L7" s="69"/>
      <c r="M7" s="69"/>
      <c r="N7" s="72"/>
      <c r="Q7" s="119"/>
      <c r="R7" s="119"/>
      <c r="S7" s="119"/>
      <c r="T7" s="119"/>
      <c r="U7" s="119"/>
      <c r="V7" s="119"/>
      <c r="W7" s="119"/>
      <c r="X7" s="119"/>
      <c r="Y7" s="119"/>
      <c r="Z7" s="119"/>
      <c r="AA7" s="119"/>
      <c r="AB7" s="119"/>
      <c r="AC7" s="119"/>
      <c r="AD7" s="119"/>
      <c r="AE7" s="119"/>
      <c r="AF7" s="119"/>
    </row>
    <row r="8" spans="1:39" s="70" customFormat="1" ht="16.5">
      <c r="A8" s="50" t="s">
        <v>103</v>
      </c>
      <c r="B8" s="263" t="str">
        <f>IF(B7="","",0.05+0.9*B7)</f>
        <v/>
      </c>
      <c r="C8" s="51"/>
      <c r="D8" s="51"/>
      <c r="E8" s="74"/>
      <c r="F8" s="69"/>
      <c r="G8" s="69"/>
      <c r="I8" s="71"/>
      <c r="J8" s="69"/>
      <c r="K8" s="69"/>
      <c r="L8" s="69"/>
      <c r="M8" s="69"/>
      <c r="N8" s="72"/>
      <c r="Q8" s="119"/>
      <c r="R8" s="119"/>
      <c r="S8" s="119"/>
      <c r="T8" s="119"/>
      <c r="U8" s="119"/>
      <c r="V8" s="119"/>
      <c r="W8" s="119"/>
      <c r="X8" s="119"/>
      <c r="Y8" s="119"/>
      <c r="Z8" s="119"/>
      <c r="AA8" s="119"/>
      <c r="AB8" s="119"/>
      <c r="AC8" s="119"/>
      <c r="AD8" s="119"/>
      <c r="AE8" s="119"/>
      <c r="AF8" s="119"/>
    </row>
    <row r="9" spans="1:39" s="70" customFormat="1" ht="16.5">
      <c r="A9" s="50" t="s">
        <v>104</v>
      </c>
      <c r="B9" s="260" t="str">
        <f>IF(OR(B4="",B8=""),"",B8*D4*0.9/12)</f>
        <v/>
      </c>
      <c r="C9" s="51" t="s">
        <v>95</v>
      </c>
      <c r="D9" s="51"/>
      <c r="E9" s="74"/>
      <c r="F9" s="69"/>
      <c r="G9" s="69"/>
      <c r="I9" s="71"/>
      <c r="J9" s="69"/>
      <c r="K9" s="69"/>
      <c r="L9" s="69"/>
      <c r="M9" s="69"/>
      <c r="N9" s="72"/>
      <c r="Q9" s="119"/>
      <c r="R9" s="119"/>
      <c r="S9" s="119"/>
      <c r="T9" s="119"/>
      <c r="U9" s="119"/>
      <c r="V9" s="119"/>
      <c r="W9" s="119"/>
      <c r="X9" s="119"/>
      <c r="Y9" s="119"/>
      <c r="Z9" s="119"/>
      <c r="AA9" s="119"/>
      <c r="AB9" s="119"/>
      <c r="AC9" s="119"/>
      <c r="AD9" s="119"/>
      <c r="AE9" s="119"/>
      <c r="AF9" s="119"/>
    </row>
    <row r="10" spans="1:39">
      <c r="A10" s="76"/>
      <c r="B10" s="232"/>
      <c r="C10" s="232"/>
      <c r="D10" s="232"/>
      <c r="H10" s="232"/>
      <c r="I10" s="1"/>
      <c r="J10" s="3"/>
      <c r="K10" s="232"/>
      <c r="L10" s="232"/>
      <c r="M10" s="232"/>
      <c r="N10" s="232"/>
      <c r="O10" s="232"/>
      <c r="P10" s="232"/>
      <c r="AI10" s="232"/>
      <c r="AJ10" s="232"/>
      <c r="AK10" s="232"/>
      <c r="AL10" s="232"/>
      <c r="AM10" s="232"/>
    </row>
    <row r="11" spans="1:39" ht="18.600000000000001">
      <c r="A11" s="12" t="s">
        <v>105</v>
      </c>
      <c r="B11" s="232"/>
      <c r="C11" s="232"/>
      <c r="D11" s="232"/>
      <c r="I11" s="232"/>
      <c r="P11" s="232"/>
      <c r="Q11" s="120"/>
      <c r="R11" s="120"/>
      <c r="S11" s="120"/>
      <c r="T11" s="120"/>
      <c r="U11" s="121"/>
      <c r="V11" s="122"/>
      <c r="X11" s="121"/>
      <c r="Y11" s="121"/>
      <c r="Z11" s="121"/>
      <c r="AA11" s="121"/>
      <c r="AB11" s="121"/>
      <c r="AC11" s="121"/>
      <c r="AD11" s="121"/>
      <c r="AE11" s="122"/>
      <c r="AF11" s="122"/>
      <c r="AI11" s="232"/>
      <c r="AJ11" s="232"/>
      <c r="AK11" s="232"/>
      <c r="AL11" s="232"/>
      <c r="AM11" s="232"/>
    </row>
    <row r="12" spans="1:39" s="70" customFormat="1" ht="49.5" customHeight="1">
      <c r="A12" s="78" t="s">
        <v>106</v>
      </c>
      <c r="B12" s="78" t="s">
        <v>107</v>
      </c>
      <c r="C12" s="78" t="s">
        <v>108</v>
      </c>
      <c r="D12" s="78" t="s">
        <v>109</v>
      </c>
      <c r="E12" s="78" t="s">
        <v>110</v>
      </c>
      <c r="F12" s="79" t="s">
        <v>111</v>
      </c>
      <c r="G12" s="80" t="s">
        <v>112</v>
      </c>
      <c r="H12" s="80" t="s">
        <v>113</v>
      </c>
      <c r="I12" s="80" t="s">
        <v>114</v>
      </c>
      <c r="J12" s="78" t="s">
        <v>115</v>
      </c>
      <c r="K12" s="78" t="s">
        <v>116</v>
      </c>
      <c r="L12" s="81" t="s">
        <v>117</v>
      </c>
      <c r="M12" s="78" t="s">
        <v>118</v>
      </c>
      <c r="O12" s="82"/>
      <c r="Q12" s="123" t="s">
        <v>119</v>
      </c>
      <c r="R12" s="123" t="s">
        <v>120</v>
      </c>
      <c r="S12" s="123" t="s">
        <v>121</v>
      </c>
      <c r="T12" s="123" t="s">
        <v>122</v>
      </c>
      <c r="U12" s="123" t="s">
        <v>123</v>
      </c>
      <c r="V12" s="124" t="s">
        <v>124</v>
      </c>
      <c r="W12" s="124" t="s">
        <v>125</v>
      </c>
      <c r="X12" s="123" t="s">
        <v>126</v>
      </c>
      <c r="Y12" s="123" t="s">
        <v>127</v>
      </c>
      <c r="Z12" s="123" t="s">
        <v>128</v>
      </c>
      <c r="AA12" s="231" t="s">
        <v>129</v>
      </c>
      <c r="AB12" s="231" t="s">
        <v>130</v>
      </c>
      <c r="AC12" s="231" t="s">
        <v>131</v>
      </c>
      <c r="AD12" s="123" t="s">
        <v>132</v>
      </c>
      <c r="AE12" s="124" t="s">
        <v>133</v>
      </c>
      <c r="AF12" s="124" t="s">
        <v>134</v>
      </c>
      <c r="AJ12" s="169" t="s">
        <v>135</v>
      </c>
      <c r="AK12" s="169" t="s">
        <v>136</v>
      </c>
      <c r="AL12" s="169" t="s">
        <v>137</v>
      </c>
      <c r="AM12" s="169" t="s">
        <v>138</v>
      </c>
    </row>
    <row r="13" spans="1:39" s="70" customFormat="1" ht="16.5">
      <c r="A13" s="77"/>
      <c r="B13" s="78" t="s">
        <v>139</v>
      </c>
      <c r="C13" s="78" t="s">
        <v>139</v>
      </c>
      <c r="D13" s="78" t="s">
        <v>140</v>
      </c>
      <c r="E13" s="78"/>
      <c r="F13" s="117"/>
      <c r="G13" s="78" t="s">
        <v>140</v>
      </c>
      <c r="H13" s="78" t="s">
        <v>140</v>
      </c>
      <c r="I13" s="78" t="s">
        <v>139</v>
      </c>
      <c r="J13" s="78" t="s">
        <v>140</v>
      </c>
      <c r="K13" s="78" t="s">
        <v>140</v>
      </c>
      <c r="L13" s="78" t="s">
        <v>140</v>
      </c>
      <c r="M13" s="78"/>
      <c r="O13" s="82"/>
      <c r="Q13" s="125"/>
      <c r="R13" s="125"/>
      <c r="S13" s="125"/>
      <c r="T13" s="125"/>
      <c r="U13" s="125"/>
      <c r="V13" s="126"/>
      <c r="W13" s="126"/>
      <c r="X13" s="125"/>
      <c r="Y13" s="125"/>
      <c r="Z13" s="125"/>
      <c r="AA13" s="125"/>
      <c r="AB13" s="125"/>
      <c r="AC13" s="125"/>
      <c r="AD13" s="125"/>
      <c r="AE13" s="126"/>
      <c r="AF13" s="126"/>
    </row>
    <row r="14" spans="1:39" s="70" customFormat="1" ht="14.45">
      <c r="A14" s="85" t="s">
        <v>141</v>
      </c>
      <c r="B14" s="86"/>
      <c r="C14" s="86"/>
      <c r="D14" s="86"/>
      <c r="E14" s="87"/>
      <c r="F14" s="86"/>
      <c r="G14" s="88"/>
      <c r="H14" s="88"/>
      <c r="I14" s="89"/>
      <c r="J14" s="90"/>
      <c r="K14" s="90"/>
      <c r="L14" s="91"/>
      <c r="M14" s="92"/>
      <c r="N14" s="70" t="str">
        <f>IF(B15=0,"",1)</f>
        <v/>
      </c>
      <c r="O14" s="82"/>
      <c r="Q14" s="127"/>
      <c r="R14" s="127"/>
      <c r="S14" s="127"/>
      <c r="T14" s="127"/>
      <c r="U14" s="127"/>
      <c r="V14" s="119"/>
      <c r="W14" s="119"/>
      <c r="X14" s="127"/>
      <c r="Y14" s="127"/>
      <c r="Z14" s="119"/>
      <c r="AA14" s="119"/>
      <c r="AB14" s="119"/>
      <c r="AC14" s="119"/>
      <c r="AD14" s="119"/>
      <c r="AE14" s="119"/>
      <c r="AF14" s="119"/>
    </row>
    <row r="15" spans="1:39" s="73" customFormat="1" ht="29.1">
      <c r="A15" s="93" t="s">
        <v>142</v>
      </c>
      <c r="B15" s="146"/>
      <c r="C15" s="147" t="s">
        <v>143</v>
      </c>
      <c r="D15" s="147">
        <f>0.9/12*0.95*B15</f>
        <v>0</v>
      </c>
      <c r="E15" s="148" t="s">
        <v>144</v>
      </c>
      <c r="F15" s="94">
        <v>1</v>
      </c>
      <c r="G15" s="149" t="s">
        <v>143</v>
      </c>
      <c r="H15" s="147">
        <f>D15</f>
        <v>0</v>
      </c>
      <c r="I15" s="150" t="s">
        <v>143</v>
      </c>
      <c r="J15" s="151"/>
      <c r="K15" s="150">
        <f>IF(J15*F15&lt;=H15,J15*F15,H15)</f>
        <v>0</v>
      </c>
      <c r="L15" s="152">
        <f t="shared" ref="L15:L40" si="0">H15-K15</f>
        <v>0</v>
      </c>
      <c r="M15" s="149" t="s">
        <v>143</v>
      </c>
      <c r="Q15" s="153">
        <f>IF($M15=Q$12, $L15, 0)</f>
        <v>0</v>
      </c>
      <c r="R15" s="153">
        <f t="shared" ref="R15:AF15" si="1">IF($M15=R$12, $L15, 0)</f>
        <v>0</v>
      </c>
      <c r="S15" s="153">
        <f t="shared" si="1"/>
        <v>0</v>
      </c>
      <c r="T15" s="153">
        <f t="shared" si="1"/>
        <v>0</v>
      </c>
      <c r="U15" s="153">
        <f>IF($M15=U$12, $L15, 0)</f>
        <v>0</v>
      </c>
      <c r="V15" s="153">
        <f>IF($M15=V$12, $L15, 0)</f>
        <v>0</v>
      </c>
      <c r="W15" s="153">
        <f>IF($M15=W$12, $L15, 0)</f>
        <v>0</v>
      </c>
      <c r="X15" s="153">
        <f t="shared" si="1"/>
        <v>0</v>
      </c>
      <c r="Y15" s="153">
        <f t="shared" si="1"/>
        <v>0</v>
      </c>
      <c r="Z15" s="153">
        <f>IF($M15=Z$12, $L15, 0)</f>
        <v>0</v>
      </c>
      <c r="AA15" s="153">
        <f>IF($M15=AA$12, $L15, 0)</f>
        <v>0</v>
      </c>
      <c r="AB15" s="153">
        <f>IF($M15=AB$12, $L15, 0)</f>
        <v>0</v>
      </c>
      <c r="AC15" s="153">
        <f>IF($M15=AC$12, $L15, 0)</f>
        <v>0</v>
      </c>
      <c r="AD15" s="153">
        <f t="shared" si="1"/>
        <v>0</v>
      </c>
      <c r="AE15" s="153">
        <f t="shared" si="1"/>
        <v>0</v>
      </c>
      <c r="AF15" s="153">
        <f t="shared" si="1"/>
        <v>0</v>
      </c>
    </row>
    <row r="16" spans="1:39" s="70" customFormat="1" ht="14.45">
      <c r="A16" s="85" t="s">
        <v>145</v>
      </c>
      <c r="B16" s="143"/>
      <c r="C16" s="143"/>
      <c r="D16" s="86"/>
      <c r="E16" s="87"/>
      <c r="F16" s="95"/>
      <c r="G16" s="88"/>
      <c r="H16" s="88"/>
      <c r="I16" s="89"/>
      <c r="J16" s="90"/>
      <c r="K16" s="90"/>
      <c r="L16" s="91"/>
      <c r="M16" s="92"/>
      <c r="Q16" s="119"/>
      <c r="R16" s="119"/>
      <c r="S16" s="119"/>
      <c r="T16" s="119"/>
      <c r="U16" s="119"/>
      <c r="V16" s="119"/>
      <c r="W16" s="119"/>
      <c r="X16" s="119"/>
      <c r="Y16" s="119"/>
      <c r="Z16" s="119"/>
      <c r="AA16" s="119"/>
      <c r="AB16" s="119"/>
      <c r="AC16" s="119"/>
      <c r="AD16" s="119"/>
      <c r="AE16" s="119"/>
      <c r="AF16" s="119"/>
    </row>
    <row r="17" spans="1:39" s="73" customFormat="1" ht="43.5">
      <c r="A17" s="83" t="s">
        <v>146</v>
      </c>
      <c r="B17" s="146"/>
      <c r="C17" s="154" t="s">
        <v>143</v>
      </c>
      <c r="D17" s="147">
        <f>0.9/12*0.95*B17</f>
        <v>0</v>
      </c>
      <c r="E17" s="148" t="s">
        <v>147</v>
      </c>
      <c r="F17" s="97"/>
      <c r="G17" s="147">
        <f>Q42</f>
        <v>0</v>
      </c>
      <c r="H17" s="147">
        <f>D17+G17</f>
        <v>0</v>
      </c>
      <c r="I17" s="150" t="s">
        <v>143</v>
      </c>
      <c r="J17" s="151"/>
      <c r="K17" s="150">
        <f>IF(J17*F17&lt;=H17,J17*F17,H17)</f>
        <v>0</v>
      </c>
      <c r="L17" s="152">
        <f>H17-K17</f>
        <v>0</v>
      </c>
      <c r="M17" s="155"/>
      <c r="Q17" s="153">
        <f t="shared" ref="Q17:AF17" si="2">IF($M17=Q$12, $L17, 0)</f>
        <v>0</v>
      </c>
      <c r="R17" s="153">
        <f t="shared" si="2"/>
        <v>0</v>
      </c>
      <c r="S17" s="153">
        <f t="shared" si="2"/>
        <v>0</v>
      </c>
      <c r="T17" s="153">
        <f t="shared" si="2"/>
        <v>0</v>
      </c>
      <c r="U17" s="153">
        <f t="shared" si="2"/>
        <v>0</v>
      </c>
      <c r="V17" s="153">
        <f t="shared" si="2"/>
        <v>0</v>
      </c>
      <c r="W17" s="153">
        <f t="shared" si="2"/>
        <v>0</v>
      </c>
      <c r="X17" s="153">
        <f t="shared" si="2"/>
        <v>0</v>
      </c>
      <c r="Y17" s="153">
        <f t="shared" si="2"/>
        <v>0</v>
      </c>
      <c r="Z17" s="153">
        <f>IF($M17=Z$12, $L17, 0)</f>
        <v>0</v>
      </c>
      <c r="AA17" s="153">
        <f>IF($M17=AA$12, $L17, 0)</f>
        <v>0</v>
      </c>
      <c r="AB17" s="153">
        <f>IF($M17=AB$12, $L17, 0)</f>
        <v>0</v>
      </c>
      <c r="AC17" s="153">
        <f>IF($M17=AC$12, $L17, 0)</f>
        <v>0</v>
      </c>
      <c r="AD17" s="153">
        <f t="shared" si="2"/>
        <v>0</v>
      </c>
      <c r="AE17" s="153">
        <f t="shared" si="2"/>
        <v>0</v>
      </c>
      <c r="AF17" s="153">
        <f t="shared" si="2"/>
        <v>0</v>
      </c>
      <c r="AJ17" s="73">
        <f>IF($M17="Grass Swale A/B Soils or Amended C/D Soils",$B17,0)</f>
        <v>0</v>
      </c>
      <c r="AL17" s="73">
        <f>IF($M17="Grass Swale C/D Soils",$B17,0)</f>
        <v>0</v>
      </c>
    </row>
    <row r="18" spans="1:39" s="70" customFormat="1" ht="14.45" customHeight="1">
      <c r="A18" s="85" t="s">
        <v>148</v>
      </c>
      <c r="B18" s="143"/>
      <c r="C18" s="143"/>
      <c r="D18" s="86"/>
      <c r="E18" s="87"/>
      <c r="F18" s="95"/>
      <c r="G18" s="88"/>
      <c r="H18" s="88"/>
      <c r="I18" s="89"/>
      <c r="J18" s="90"/>
      <c r="K18" s="90"/>
      <c r="L18" s="91"/>
      <c r="M18" s="92"/>
      <c r="Q18" s="119"/>
      <c r="R18" s="119"/>
      <c r="S18" s="119"/>
      <c r="T18" s="119"/>
      <c r="U18" s="119"/>
      <c r="V18" s="119"/>
      <c r="W18" s="119"/>
      <c r="X18" s="119"/>
      <c r="Y18" s="119"/>
      <c r="Z18" s="119"/>
      <c r="AA18" s="119"/>
      <c r="AB18" s="119"/>
      <c r="AC18" s="119"/>
      <c r="AD18" s="119"/>
      <c r="AE18" s="119"/>
      <c r="AF18" s="119"/>
    </row>
    <row r="19" spans="1:39" s="73" customFormat="1" ht="43.5">
      <c r="A19" s="83" t="s">
        <v>120</v>
      </c>
      <c r="B19" s="146"/>
      <c r="C19" s="154" t="s">
        <v>143</v>
      </c>
      <c r="D19" s="147">
        <f t="shared" ref="D19:D20" si="3">0.9/12*0.95*B19</f>
        <v>0</v>
      </c>
      <c r="E19" s="148" t="s">
        <v>149</v>
      </c>
      <c r="F19" s="94" t="s">
        <v>143</v>
      </c>
      <c r="G19" s="147">
        <f>R42</f>
        <v>0</v>
      </c>
      <c r="H19" s="147">
        <f>D19+G19</f>
        <v>0</v>
      </c>
      <c r="I19" s="146"/>
      <c r="J19" s="149" t="s">
        <v>143</v>
      </c>
      <c r="K19" s="150">
        <f>IF(I19*0.04&lt;=H19,I19*0.04,H19)</f>
        <v>0</v>
      </c>
      <c r="L19" s="152">
        <f t="shared" si="0"/>
        <v>0</v>
      </c>
      <c r="M19" s="155"/>
      <c r="Q19" s="153">
        <f>IF($M19=Q$12, $L19, 0)</f>
        <v>0</v>
      </c>
      <c r="R19" s="153">
        <f t="shared" ref="R19:AF25" si="4">IF($M19=R$12, $L19, 0)</f>
        <v>0</v>
      </c>
      <c r="S19" s="153">
        <f t="shared" si="4"/>
        <v>0</v>
      </c>
      <c r="T19" s="153">
        <f t="shared" si="4"/>
        <v>0</v>
      </c>
      <c r="U19" s="153">
        <f t="shared" si="4"/>
        <v>0</v>
      </c>
      <c r="V19" s="153">
        <f t="shared" si="4"/>
        <v>0</v>
      </c>
      <c r="W19" s="153">
        <f t="shared" si="4"/>
        <v>0</v>
      </c>
      <c r="X19" s="153">
        <f t="shared" si="4"/>
        <v>0</v>
      </c>
      <c r="Y19" s="153">
        <f t="shared" si="4"/>
        <v>0</v>
      </c>
      <c r="Z19" s="153">
        <f t="shared" ref="Z19:AC22" si="5">IF($M19=Z$12, $L19, 0)</f>
        <v>0</v>
      </c>
      <c r="AA19" s="153">
        <f t="shared" si="5"/>
        <v>0</v>
      </c>
      <c r="AB19" s="153">
        <f t="shared" si="5"/>
        <v>0</v>
      </c>
      <c r="AC19" s="153">
        <f t="shared" si="5"/>
        <v>0</v>
      </c>
      <c r="AD19" s="153">
        <f t="shared" si="4"/>
        <v>0</v>
      </c>
      <c r="AE19" s="153">
        <f t="shared" si="4"/>
        <v>0</v>
      </c>
      <c r="AF19" s="153">
        <f t="shared" si="4"/>
        <v>0</v>
      </c>
      <c r="AJ19" s="73">
        <f>IF($M19="Grass Swale A/B Soils or Amended C/D Soils",$B19,0)</f>
        <v>0</v>
      </c>
      <c r="AL19" s="73">
        <f t="shared" ref="AL19:AL20" si="6">IF($M19="Grass Swale C/D Soils",$B19,0)</f>
        <v>0</v>
      </c>
    </row>
    <row r="20" spans="1:39" s="73" customFormat="1" ht="43.5">
      <c r="A20" s="83" t="s">
        <v>121</v>
      </c>
      <c r="B20" s="146"/>
      <c r="C20" s="154" t="s">
        <v>143</v>
      </c>
      <c r="D20" s="147">
        <f t="shared" si="3"/>
        <v>0</v>
      </c>
      <c r="E20" s="148" t="s">
        <v>150</v>
      </c>
      <c r="F20" s="94" t="s">
        <v>143</v>
      </c>
      <c r="G20" s="147">
        <f>S42</f>
        <v>0</v>
      </c>
      <c r="H20" s="147">
        <f>D20+G20</f>
        <v>0</v>
      </c>
      <c r="I20" s="146"/>
      <c r="J20" s="149" t="s">
        <v>143</v>
      </c>
      <c r="K20" s="150">
        <f>IF(I20*0.02&lt;=H20,I20*0.02,H20)</f>
        <v>0</v>
      </c>
      <c r="L20" s="152">
        <f t="shared" si="0"/>
        <v>0</v>
      </c>
      <c r="M20" s="155"/>
      <c r="Q20" s="153">
        <f>IF($M20=Q$12, $L20, 0)</f>
        <v>0</v>
      </c>
      <c r="R20" s="153">
        <f t="shared" si="4"/>
        <v>0</v>
      </c>
      <c r="S20" s="153">
        <f t="shared" si="4"/>
        <v>0</v>
      </c>
      <c r="T20" s="153">
        <f t="shared" si="4"/>
        <v>0</v>
      </c>
      <c r="U20" s="153">
        <f t="shared" si="4"/>
        <v>0</v>
      </c>
      <c r="V20" s="153">
        <f t="shared" si="4"/>
        <v>0</v>
      </c>
      <c r="W20" s="153">
        <f t="shared" si="4"/>
        <v>0</v>
      </c>
      <c r="X20" s="153">
        <f t="shared" si="4"/>
        <v>0</v>
      </c>
      <c r="Y20" s="153">
        <f t="shared" si="4"/>
        <v>0</v>
      </c>
      <c r="Z20" s="153">
        <f t="shared" si="5"/>
        <v>0</v>
      </c>
      <c r="AA20" s="153">
        <f t="shared" si="5"/>
        <v>0</v>
      </c>
      <c r="AB20" s="153">
        <f t="shared" si="5"/>
        <v>0</v>
      </c>
      <c r="AC20" s="153">
        <f t="shared" si="5"/>
        <v>0</v>
      </c>
      <c r="AD20" s="153">
        <f t="shared" si="4"/>
        <v>0</v>
      </c>
      <c r="AE20" s="153">
        <f t="shared" si="4"/>
        <v>0</v>
      </c>
      <c r="AF20" s="153">
        <f t="shared" si="4"/>
        <v>0</v>
      </c>
      <c r="AJ20" s="73">
        <f>IF($M20="Grass Swale A/B Soils or Amended C/D Soils",$B20,0)</f>
        <v>0</v>
      </c>
      <c r="AL20" s="73">
        <f t="shared" si="6"/>
        <v>0</v>
      </c>
    </row>
    <row r="21" spans="1:39" s="73" customFormat="1" ht="29.1">
      <c r="A21" s="83" t="s">
        <v>151</v>
      </c>
      <c r="B21" s="146"/>
      <c r="C21" s="156"/>
      <c r="D21" s="147">
        <f>0.9/12*(0.95*B21+0.05*C21)</f>
        <v>0</v>
      </c>
      <c r="E21" s="148" t="s">
        <v>144</v>
      </c>
      <c r="F21" s="94">
        <v>1</v>
      </c>
      <c r="G21" s="147">
        <f>T42</f>
        <v>0</v>
      </c>
      <c r="H21" s="147">
        <f>D21+G21</f>
        <v>0</v>
      </c>
      <c r="I21" s="150" t="s">
        <v>143</v>
      </c>
      <c r="J21" s="151"/>
      <c r="K21" s="150">
        <f>IF(J21*F21&lt;=H21,J21*F21,H21)</f>
        <v>0</v>
      </c>
      <c r="L21" s="152">
        <f t="shared" si="0"/>
        <v>0</v>
      </c>
      <c r="M21" s="155"/>
      <c r="Q21" s="153">
        <f>IF($M21=Q$12, $L21, 0)</f>
        <v>0</v>
      </c>
      <c r="R21" s="153">
        <f t="shared" si="4"/>
        <v>0</v>
      </c>
      <c r="S21" s="153">
        <f t="shared" si="4"/>
        <v>0</v>
      </c>
      <c r="T21" s="153">
        <f t="shared" si="4"/>
        <v>0</v>
      </c>
      <c r="U21" s="153">
        <f t="shared" si="4"/>
        <v>0</v>
      </c>
      <c r="V21" s="153">
        <f t="shared" si="4"/>
        <v>0</v>
      </c>
      <c r="W21" s="153">
        <f t="shared" si="4"/>
        <v>0</v>
      </c>
      <c r="X21" s="153">
        <f t="shared" si="4"/>
        <v>0</v>
      </c>
      <c r="Y21" s="153">
        <f t="shared" si="4"/>
        <v>0</v>
      </c>
      <c r="Z21" s="153">
        <f t="shared" si="5"/>
        <v>0</v>
      </c>
      <c r="AA21" s="153">
        <f t="shared" si="5"/>
        <v>0</v>
      </c>
      <c r="AB21" s="153">
        <f t="shared" si="5"/>
        <v>0</v>
      </c>
      <c r="AC21" s="153">
        <f t="shared" si="5"/>
        <v>0</v>
      </c>
      <c r="AD21" s="153">
        <f t="shared" si="4"/>
        <v>0</v>
      </c>
      <c r="AE21" s="153">
        <f t="shared" si="4"/>
        <v>0</v>
      </c>
      <c r="AF21" s="153">
        <f t="shared" si="4"/>
        <v>0</v>
      </c>
      <c r="AJ21" s="73">
        <f>IF($M21="Grass Swale A/B Soils or Amended C/D Soils",$B21,0)</f>
        <v>0</v>
      </c>
      <c r="AK21" s="73">
        <f>IF($M21="Grass Swale A/B Soils or Amended C/D Soils",$C21,0)</f>
        <v>0</v>
      </c>
      <c r="AL21" s="73">
        <f>IF($M21="Grass Swale C/D Soils",$B21,0)</f>
        <v>0</v>
      </c>
      <c r="AM21" s="73">
        <f>IF($M21="Grass Swale C/D Soils",$C21,0)</f>
        <v>0</v>
      </c>
    </row>
    <row r="22" spans="1:39" s="73" customFormat="1" ht="29.1">
      <c r="A22" s="96" t="s">
        <v>152</v>
      </c>
      <c r="B22" s="146"/>
      <c r="C22" s="154" t="s">
        <v>143</v>
      </c>
      <c r="D22" s="147">
        <f>0.9/12*0.95*B22</f>
        <v>0</v>
      </c>
      <c r="E22" s="148" t="s">
        <v>144</v>
      </c>
      <c r="F22" s="94">
        <v>1</v>
      </c>
      <c r="G22" s="147">
        <f>U42</f>
        <v>0</v>
      </c>
      <c r="H22" s="147">
        <f>D22+G22</f>
        <v>0</v>
      </c>
      <c r="I22" s="150" t="s">
        <v>143</v>
      </c>
      <c r="J22" s="151"/>
      <c r="K22" s="150">
        <f>IF(J22*F22&lt;=H22,J22*F22,H22)</f>
        <v>0</v>
      </c>
      <c r="L22" s="152">
        <f>H22-K22</f>
        <v>0</v>
      </c>
      <c r="M22" s="155"/>
      <c r="Q22" s="153">
        <f>IF($M22=Q$12, $L22, 0)</f>
        <v>0</v>
      </c>
      <c r="R22" s="153">
        <f t="shared" si="4"/>
        <v>0</v>
      </c>
      <c r="S22" s="153">
        <f t="shared" si="4"/>
        <v>0</v>
      </c>
      <c r="T22" s="153">
        <f t="shared" si="4"/>
        <v>0</v>
      </c>
      <c r="U22" s="153">
        <f t="shared" si="4"/>
        <v>0</v>
      </c>
      <c r="V22" s="153">
        <f t="shared" si="4"/>
        <v>0</v>
      </c>
      <c r="W22" s="153">
        <f t="shared" si="4"/>
        <v>0</v>
      </c>
      <c r="X22" s="153">
        <f t="shared" si="4"/>
        <v>0</v>
      </c>
      <c r="Y22" s="153">
        <f t="shared" si="4"/>
        <v>0</v>
      </c>
      <c r="Z22" s="153">
        <f t="shared" si="5"/>
        <v>0</v>
      </c>
      <c r="AA22" s="153">
        <f t="shared" si="5"/>
        <v>0</v>
      </c>
      <c r="AB22" s="153">
        <f t="shared" si="5"/>
        <v>0</v>
      </c>
      <c r="AC22" s="153">
        <f t="shared" si="5"/>
        <v>0</v>
      </c>
      <c r="AD22" s="153">
        <f t="shared" si="4"/>
        <v>0</v>
      </c>
      <c r="AE22" s="153">
        <f t="shared" si="4"/>
        <v>0</v>
      </c>
      <c r="AF22" s="153">
        <f t="shared" si="4"/>
        <v>0</v>
      </c>
      <c r="AJ22" s="73">
        <f>IF($M22="Grass Swale A/B Soils or Amended C/D Soils",$B22,0)</f>
        <v>0</v>
      </c>
      <c r="AL22" s="73">
        <f>IF($M22="Grass Swale C/D Soils",$B22,0)</f>
        <v>0</v>
      </c>
    </row>
    <row r="23" spans="1:39" s="70" customFormat="1" ht="14.45">
      <c r="A23" s="107" t="s">
        <v>153</v>
      </c>
      <c r="B23" s="100"/>
      <c r="C23" s="144"/>
      <c r="D23" s="100"/>
      <c r="E23" s="101"/>
      <c r="F23" s="102"/>
      <c r="G23" s="103"/>
      <c r="H23" s="100"/>
      <c r="I23" s="100"/>
      <c r="J23" s="103"/>
      <c r="K23" s="100"/>
      <c r="L23" s="100"/>
      <c r="M23" s="104"/>
      <c r="Q23" s="119"/>
      <c r="R23" s="119"/>
      <c r="S23" s="119"/>
      <c r="T23" s="119"/>
      <c r="U23" s="119"/>
      <c r="V23" s="119"/>
      <c r="W23" s="119"/>
      <c r="X23" s="119"/>
      <c r="Y23" s="119"/>
      <c r="Z23" s="119"/>
      <c r="AA23" s="119"/>
      <c r="AB23" s="119"/>
      <c r="AC23" s="119"/>
      <c r="AD23" s="119"/>
      <c r="AE23" s="119"/>
      <c r="AF23" s="119"/>
    </row>
    <row r="24" spans="1:39" s="73" customFormat="1" ht="43.5">
      <c r="A24" s="84" t="s">
        <v>154</v>
      </c>
      <c r="B24" s="146"/>
      <c r="C24" s="156"/>
      <c r="D24" s="147">
        <f t="shared" ref="D24:D25" si="7">0.9/12*(0.95*B24+0.05*C24)</f>
        <v>0</v>
      </c>
      <c r="E24" s="148" t="s">
        <v>155</v>
      </c>
      <c r="F24" s="94" t="s">
        <v>143</v>
      </c>
      <c r="G24" s="147">
        <f>V42</f>
        <v>0</v>
      </c>
      <c r="H24" s="147">
        <f>D24+G24</f>
        <v>0</v>
      </c>
      <c r="I24" s="146"/>
      <c r="J24" s="149" t="s">
        <v>143</v>
      </c>
      <c r="K24" s="150">
        <f>IF(I24*0.06&lt;=H24,I24*0.06,H24)</f>
        <v>0</v>
      </c>
      <c r="L24" s="152">
        <f t="shared" ref="L24:L25" si="8">H24-K24</f>
        <v>0</v>
      </c>
      <c r="M24" s="155"/>
      <c r="Q24" s="153">
        <f>IF($M24=Q$12, $L24, 0)</f>
        <v>0</v>
      </c>
      <c r="R24" s="153">
        <f t="shared" si="4"/>
        <v>0</v>
      </c>
      <c r="S24" s="153">
        <f t="shared" si="4"/>
        <v>0</v>
      </c>
      <c r="T24" s="153">
        <f t="shared" si="4"/>
        <v>0</v>
      </c>
      <c r="U24" s="153">
        <f t="shared" si="4"/>
        <v>0</v>
      </c>
      <c r="V24" s="153">
        <f t="shared" si="4"/>
        <v>0</v>
      </c>
      <c r="W24" s="153">
        <f t="shared" si="4"/>
        <v>0</v>
      </c>
      <c r="X24" s="153">
        <f t="shared" si="4"/>
        <v>0</v>
      </c>
      <c r="Y24" s="153">
        <f t="shared" si="4"/>
        <v>0</v>
      </c>
      <c r="Z24" s="153">
        <f t="shared" ref="Z24:AC25" si="9">IF($M24=Z$12, $L24, 0)</f>
        <v>0</v>
      </c>
      <c r="AA24" s="153">
        <f t="shared" si="9"/>
        <v>0</v>
      </c>
      <c r="AB24" s="153">
        <f t="shared" si="9"/>
        <v>0</v>
      </c>
      <c r="AC24" s="153">
        <f t="shared" si="9"/>
        <v>0</v>
      </c>
      <c r="AD24" s="153">
        <f t="shared" si="4"/>
        <v>0</v>
      </c>
      <c r="AE24" s="153">
        <f t="shared" si="4"/>
        <v>0</v>
      </c>
      <c r="AF24" s="153">
        <f t="shared" si="4"/>
        <v>0</v>
      </c>
      <c r="AJ24" s="73">
        <f>IF($M24="Grass Swale A/B Soils or Amended C/D Soils",$B24,0)</f>
        <v>0</v>
      </c>
      <c r="AK24" s="73">
        <f t="shared" ref="AK24:AK25" si="10">IF($M24="Grass Swale A/B Soils or Amended C/D Soils",$C24,0)</f>
        <v>0</v>
      </c>
      <c r="AL24" s="73">
        <f t="shared" ref="AL24:AL25" si="11">IF($M24="Grass Swale C/D Soils",$B24,0)</f>
        <v>0</v>
      </c>
      <c r="AM24" s="73">
        <f t="shared" ref="AM24:AM25" si="12">IF($M24="Grass Swale C/D Soils",$C24,0)</f>
        <v>0</v>
      </c>
    </row>
    <row r="25" spans="1:39" s="73" customFormat="1" ht="43.5">
      <c r="A25" s="84" t="s">
        <v>125</v>
      </c>
      <c r="B25" s="146"/>
      <c r="C25" s="156"/>
      <c r="D25" s="147">
        <f t="shared" si="7"/>
        <v>0</v>
      </c>
      <c r="E25" s="148" t="s">
        <v>156</v>
      </c>
      <c r="F25" s="94" t="s">
        <v>143</v>
      </c>
      <c r="G25" s="147">
        <f>W42</f>
        <v>0</v>
      </c>
      <c r="H25" s="147">
        <f>D25+G25</f>
        <v>0</v>
      </c>
      <c r="I25" s="146"/>
      <c r="J25" s="149" t="s">
        <v>143</v>
      </c>
      <c r="K25" s="150">
        <f>IF(I25*0.03&lt;=H25,I25*0.03,H25)</f>
        <v>0</v>
      </c>
      <c r="L25" s="152">
        <f t="shared" si="8"/>
        <v>0</v>
      </c>
      <c r="M25" s="155"/>
      <c r="Q25" s="153">
        <f>IF($M25=Q$12, $L25, 0)</f>
        <v>0</v>
      </c>
      <c r="R25" s="153">
        <f t="shared" si="4"/>
        <v>0</v>
      </c>
      <c r="S25" s="153">
        <f t="shared" si="4"/>
        <v>0</v>
      </c>
      <c r="T25" s="153">
        <f t="shared" si="4"/>
        <v>0</v>
      </c>
      <c r="U25" s="153">
        <f t="shared" si="4"/>
        <v>0</v>
      </c>
      <c r="V25" s="153">
        <f t="shared" si="4"/>
        <v>0</v>
      </c>
      <c r="W25" s="153">
        <f t="shared" si="4"/>
        <v>0</v>
      </c>
      <c r="X25" s="153">
        <f t="shared" si="4"/>
        <v>0</v>
      </c>
      <c r="Y25" s="153">
        <f t="shared" si="4"/>
        <v>0</v>
      </c>
      <c r="Z25" s="153">
        <f t="shared" si="9"/>
        <v>0</v>
      </c>
      <c r="AA25" s="153">
        <f t="shared" si="9"/>
        <v>0</v>
      </c>
      <c r="AB25" s="153">
        <f t="shared" si="9"/>
        <v>0</v>
      </c>
      <c r="AC25" s="153">
        <f t="shared" si="9"/>
        <v>0</v>
      </c>
      <c r="AD25" s="153">
        <f t="shared" si="4"/>
        <v>0</v>
      </c>
      <c r="AE25" s="153">
        <f t="shared" si="4"/>
        <v>0</v>
      </c>
      <c r="AF25" s="153">
        <f t="shared" si="4"/>
        <v>0</v>
      </c>
      <c r="AJ25" s="73">
        <f>IF($M25="Grass Swale A/B Soils or Amended C/D Soils",$B25,0)</f>
        <v>0</v>
      </c>
      <c r="AK25" s="73">
        <f t="shared" si="10"/>
        <v>0</v>
      </c>
      <c r="AL25" s="73">
        <f t="shared" si="11"/>
        <v>0</v>
      </c>
      <c r="AM25" s="73">
        <f t="shared" si="12"/>
        <v>0</v>
      </c>
    </row>
    <row r="26" spans="1:39" s="70" customFormat="1" ht="14.45">
      <c r="A26" s="99" t="s">
        <v>157</v>
      </c>
      <c r="B26" s="100"/>
      <c r="C26" s="144"/>
      <c r="D26" s="100"/>
      <c r="E26" s="101"/>
      <c r="F26" s="102"/>
      <c r="G26" s="103"/>
      <c r="H26" s="100"/>
      <c r="I26" s="100"/>
      <c r="J26" s="103"/>
      <c r="K26" s="100"/>
      <c r="L26" s="100"/>
      <c r="M26" s="104"/>
      <c r="Q26" s="119"/>
      <c r="R26" s="119"/>
      <c r="S26" s="119"/>
      <c r="T26" s="119"/>
      <c r="U26" s="119"/>
      <c r="V26" s="119"/>
      <c r="W26" s="119"/>
      <c r="X26" s="119"/>
      <c r="Y26" s="119"/>
      <c r="Z26" s="119"/>
      <c r="AA26" s="119"/>
      <c r="AB26" s="119"/>
      <c r="AC26" s="119"/>
      <c r="AD26" s="119"/>
      <c r="AE26" s="119"/>
      <c r="AF26" s="119"/>
    </row>
    <row r="27" spans="1:39" s="73" customFormat="1" ht="29.1">
      <c r="A27" s="98" t="s">
        <v>158</v>
      </c>
      <c r="B27" s="146"/>
      <c r="C27" s="156"/>
      <c r="D27" s="147">
        <f t="shared" ref="D27:D28" si="13">0.9/12*(0.95*B27+0.05*C27)</f>
        <v>0</v>
      </c>
      <c r="E27" s="148" t="s">
        <v>159</v>
      </c>
      <c r="F27" s="94" t="s">
        <v>160</v>
      </c>
      <c r="G27" s="147">
        <f>X42</f>
        <v>0</v>
      </c>
      <c r="H27" s="147">
        <f>D27+G27</f>
        <v>0</v>
      </c>
      <c r="I27" s="150" t="s">
        <v>143</v>
      </c>
      <c r="J27" s="149" t="s">
        <v>143</v>
      </c>
      <c r="K27" s="150">
        <f>IF(0.2/12*(0.05*AK42+0.95*AJ42)&gt;H27,H27,0.2/12*(0.05*AK42+0.95*AJ42))</f>
        <v>0</v>
      </c>
      <c r="L27" s="152">
        <f t="shared" si="0"/>
        <v>0</v>
      </c>
      <c r="M27" s="155"/>
      <c r="Q27" s="153">
        <f>IF($M27=Q$12, $L27, 0)</f>
        <v>0</v>
      </c>
      <c r="R27" s="153">
        <f t="shared" ref="R27:AF28" si="14">IF($M27=R$12, $L27, 0)</f>
        <v>0</v>
      </c>
      <c r="S27" s="153">
        <f t="shared" si="14"/>
        <v>0</v>
      </c>
      <c r="T27" s="153">
        <f t="shared" si="14"/>
        <v>0</v>
      </c>
      <c r="U27" s="153">
        <f t="shared" si="14"/>
        <v>0</v>
      </c>
      <c r="V27" s="153">
        <f t="shared" si="14"/>
        <v>0</v>
      </c>
      <c r="W27" s="153">
        <f t="shared" si="14"/>
        <v>0</v>
      </c>
      <c r="X27" s="153">
        <f t="shared" si="14"/>
        <v>0</v>
      </c>
      <c r="Y27" s="153">
        <f t="shared" si="14"/>
        <v>0</v>
      </c>
      <c r="Z27" s="153">
        <f t="shared" ref="Z27:AC28" si="15">IF($M27=Z$12, $L27, 0)</f>
        <v>0</v>
      </c>
      <c r="AA27" s="153">
        <f t="shared" si="15"/>
        <v>0</v>
      </c>
      <c r="AB27" s="153">
        <f t="shared" si="15"/>
        <v>0</v>
      </c>
      <c r="AC27" s="153">
        <f t="shared" si="15"/>
        <v>0</v>
      </c>
      <c r="AD27" s="153">
        <f t="shared" si="14"/>
        <v>0</v>
      </c>
      <c r="AE27" s="153">
        <f t="shared" si="14"/>
        <v>0</v>
      </c>
      <c r="AF27" s="153">
        <f t="shared" si="14"/>
        <v>0</v>
      </c>
      <c r="AJ27" s="73">
        <f>IF($B27&gt;0,$B27,0)</f>
        <v>0</v>
      </c>
      <c r="AK27" s="73">
        <f>IF($C27&gt;0,$C27,0)</f>
        <v>0</v>
      </c>
    </row>
    <row r="28" spans="1:39" s="73" customFormat="1" ht="29.1">
      <c r="A28" s="98" t="s">
        <v>127</v>
      </c>
      <c r="B28" s="146"/>
      <c r="C28" s="156"/>
      <c r="D28" s="147">
        <f t="shared" si="13"/>
        <v>0</v>
      </c>
      <c r="E28" s="148" t="s">
        <v>161</v>
      </c>
      <c r="F28" s="94" t="s">
        <v>162</v>
      </c>
      <c r="G28" s="147">
        <f>Y42</f>
        <v>0</v>
      </c>
      <c r="H28" s="147">
        <f>D28+G28</f>
        <v>0</v>
      </c>
      <c r="I28" s="150" t="s">
        <v>143</v>
      </c>
      <c r="J28" s="149" t="s">
        <v>143</v>
      </c>
      <c r="K28" s="150">
        <f>IF(0.1/12*(0.05*AM42+0.95*AL42)&gt;H28,H28,0.1/12*(0.05*AM42+0.95*AL42))</f>
        <v>0</v>
      </c>
      <c r="L28" s="152">
        <f t="shared" si="0"/>
        <v>0</v>
      </c>
      <c r="M28" s="155"/>
      <c r="Q28" s="153">
        <f>IF($M28=Q$12, $L28, 0)</f>
        <v>0</v>
      </c>
      <c r="R28" s="153">
        <f t="shared" si="14"/>
        <v>0</v>
      </c>
      <c r="S28" s="153">
        <f t="shared" si="14"/>
        <v>0</v>
      </c>
      <c r="T28" s="153">
        <f t="shared" si="14"/>
        <v>0</v>
      </c>
      <c r="U28" s="153">
        <f t="shared" si="14"/>
        <v>0</v>
      </c>
      <c r="V28" s="153">
        <f t="shared" si="14"/>
        <v>0</v>
      </c>
      <c r="W28" s="153">
        <f t="shared" si="14"/>
        <v>0</v>
      </c>
      <c r="X28" s="153">
        <f t="shared" si="14"/>
        <v>0</v>
      </c>
      <c r="Y28" s="153">
        <f t="shared" si="14"/>
        <v>0</v>
      </c>
      <c r="Z28" s="153">
        <f t="shared" si="15"/>
        <v>0</v>
      </c>
      <c r="AA28" s="153">
        <f t="shared" si="15"/>
        <v>0</v>
      </c>
      <c r="AB28" s="153">
        <f t="shared" si="15"/>
        <v>0</v>
      </c>
      <c r="AC28" s="153">
        <f t="shared" si="15"/>
        <v>0</v>
      </c>
      <c r="AD28" s="153">
        <f t="shared" si="14"/>
        <v>0</v>
      </c>
      <c r="AE28" s="153">
        <f t="shared" si="14"/>
        <v>0</v>
      </c>
      <c r="AF28" s="153">
        <f t="shared" si="14"/>
        <v>0</v>
      </c>
      <c r="AL28" s="73">
        <f>IF($B28&gt;0,$B28,0)</f>
        <v>0</v>
      </c>
      <c r="AM28" s="73">
        <f>IF($C28&gt;0,$C28,0)</f>
        <v>0</v>
      </c>
    </row>
    <row r="29" spans="1:39" s="70" customFormat="1" ht="14.45">
      <c r="A29" s="105" t="s">
        <v>163</v>
      </c>
      <c r="B29" s="100"/>
      <c r="C29" s="144"/>
      <c r="D29" s="100"/>
      <c r="E29" s="101"/>
      <c r="F29" s="102"/>
      <c r="G29" s="103"/>
      <c r="H29" s="100"/>
      <c r="I29" s="100"/>
      <c r="J29" s="103"/>
      <c r="K29" s="100"/>
      <c r="L29" s="100"/>
      <c r="M29" s="104"/>
      <c r="Q29" s="119"/>
      <c r="R29" s="119"/>
      <c r="S29" s="119"/>
      <c r="T29" s="119"/>
      <c r="U29" s="119"/>
      <c r="V29" s="119"/>
      <c r="W29" s="119"/>
      <c r="X29" s="119"/>
      <c r="Y29" s="119"/>
      <c r="Z29" s="119"/>
      <c r="AA29" s="119"/>
      <c r="AB29" s="119"/>
      <c r="AC29" s="119"/>
      <c r="AD29" s="119"/>
      <c r="AE29" s="119"/>
      <c r="AF29" s="119"/>
    </row>
    <row r="30" spans="1:39" s="73" customFormat="1" ht="29.1">
      <c r="A30" s="98" t="s">
        <v>128</v>
      </c>
      <c r="B30" s="146"/>
      <c r="C30" s="156"/>
      <c r="D30" s="147">
        <f>0.9/12*(0.95*B30+0.05*C30)</f>
        <v>0</v>
      </c>
      <c r="E30" s="148" t="s">
        <v>164</v>
      </c>
      <c r="F30" s="94">
        <v>1</v>
      </c>
      <c r="G30" s="147">
        <f>Z42</f>
        <v>0</v>
      </c>
      <c r="H30" s="147">
        <f>D30+G30</f>
        <v>0</v>
      </c>
      <c r="I30" s="150" t="s">
        <v>143</v>
      </c>
      <c r="J30" s="151"/>
      <c r="K30" s="150">
        <f>IF(J30*F30&lt;=H30,J30*F30,H30)</f>
        <v>0</v>
      </c>
      <c r="L30" s="152">
        <f t="shared" si="0"/>
        <v>0</v>
      </c>
      <c r="M30" s="155"/>
      <c r="Q30" s="153">
        <f>IF($M30=Q$12, $L30, 0)</f>
        <v>0</v>
      </c>
      <c r="R30" s="153">
        <f t="shared" ref="R30:AF33" si="16">IF($M30=R$12, $L30, 0)</f>
        <v>0</v>
      </c>
      <c r="S30" s="153">
        <f t="shared" si="16"/>
        <v>0</v>
      </c>
      <c r="T30" s="153">
        <f t="shared" si="16"/>
        <v>0</v>
      </c>
      <c r="U30" s="153">
        <f t="shared" ref="U30:W33" si="17">IF($M30=U$12, $L30, 0)</f>
        <v>0</v>
      </c>
      <c r="V30" s="153">
        <f t="shared" si="17"/>
        <v>0</v>
      </c>
      <c r="W30" s="153">
        <f t="shared" si="17"/>
        <v>0</v>
      </c>
      <c r="X30" s="153">
        <f t="shared" si="16"/>
        <v>0</v>
      </c>
      <c r="Y30" s="153">
        <f t="shared" si="16"/>
        <v>0</v>
      </c>
      <c r="Z30" s="153">
        <f t="shared" ref="Z30:AC33" si="18">IF($M30=Z$12, $L30, 0)</f>
        <v>0</v>
      </c>
      <c r="AA30" s="153">
        <f t="shared" si="18"/>
        <v>0</v>
      </c>
      <c r="AB30" s="153">
        <f t="shared" si="18"/>
        <v>0</v>
      </c>
      <c r="AC30" s="153">
        <f t="shared" si="18"/>
        <v>0</v>
      </c>
      <c r="AD30" s="153">
        <f t="shared" si="16"/>
        <v>0</v>
      </c>
      <c r="AE30" s="153">
        <f t="shared" si="16"/>
        <v>0</v>
      </c>
      <c r="AF30" s="153">
        <f t="shared" si="16"/>
        <v>0</v>
      </c>
      <c r="AJ30" s="73">
        <f>IF($M30="Grass Swale A/B Soils or Amended C/D Soils",$B30,0)</f>
        <v>0</v>
      </c>
      <c r="AK30" s="73">
        <f t="shared" ref="AK30:AK33" si="19">IF($M30="Grass Swale A/B Soils or Amended C/D Soils",$C30,0)</f>
        <v>0</v>
      </c>
      <c r="AL30" s="73">
        <f>IF($M30="Grass Swale C/D Soils",$B30,0)</f>
        <v>0</v>
      </c>
      <c r="AM30" s="73">
        <f>IF($M30="Grass Swale C/D Soils",$C30,0)</f>
        <v>0</v>
      </c>
    </row>
    <row r="31" spans="1:39" s="73" customFormat="1" ht="29.1">
      <c r="A31" s="98" t="s">
        <v>129</v>
      </c>
      <c r="B31" s="146"/>
      <c r="C31" s="156"/>
      <c r="D31" s="147">
        <f>0.9/12*(0.95*B31+0.05*C31)</f>
        <v>0</v>
      </c>
      <c r="E31" s="148" t="s">
        <v>165</v>
      </c>
      <c r="F31" s="94">
        <v>0.75</v>
      </c>
      <c r="G31" s="147">
        <f>AA42</f>
        <v>0</v>
      </c>
      <c r="H31" s="147">
        <f>D31+G31</f>
        <v>0</v>
      </c>
      <c r="I31" s="150" t="s">
        <v>143</v>
      </c>
      <c r="J31" s="151"/>
      <c r="K31" s="150">
        <f>IF(J31*F31&lt;=H31,J31*F31,H31)</f>
        <v>0</v>
      </c>
      <c r="L31" s="152">
        <f t="shared" si="0"/>
        <v>0</v>
      </c>
      <c r="M31" s="155"/>
      <c r="Q31" s="153">
        <f>IF($M31=Q$12, $L31, 0)</f>
        <v>0</v>
      </c>
      <c r="R31" s="153">
        <f t="shared" si="16"/>
        <v>0</v>
      </c>
      <c r="S31" s="153">
        <f t="shared" si="16"/>
        <v>0</v>
      </c>
      <c r="T31" s="153">
        <f t="shared" si="16"/>
        <v>0</v>
      </c>
      <c r="U31" s="153">
        <f t="shared" si="17"/>
        <v>0</v>
      </c>
      <c r="V31" s="153">
        <f t="shared" si="17"/>
        <v>0</v>
      </c>
      <c r="W31" s="153">
        <f t="shared" si="17"/>
        <v>0</v>
      </c>
      <c r="X31" s="153">
        <f t="shared" si="16"/>
        <v>0</v>
      </c>
      <c r="Y31" s="153">
        <f t="shared" si="16"/>
        <v>0</v>
      </c>
      <c r="Z31" s="153">
        <f t="shared" si="18"/>
        <v>0</v>
      </c>
      <c r="AA31" s="153">
        <f t="shared" si="18"/>
        <v>0</v>
      </c>
      <c r="AB31" s="153">
        <f t="shared" si="18"/>
        <v>0</v>
      </c>
      <c r="AC31" s="153">
        <f t="shared" si="18"/>
        <v>0</v>
      </c>
      <c r="AD31" s="153">
        <f t="shared" si="16"/>
        <v>0</v>
      </c>
      <c r="AE31" s="153">
        <f t="shared" si="16"/>
        <v>0</v>
      </c>
      <c r="AF31" s="153">
        <f t="shared" si="16"/>
        <v>0</v>
      </c>
      <c r="AJ31" s="73">
        <f>IF($M31="Grass Swale A/B Soils or Amended C/D Soils",$B31,0)</f>
        <v>0</v>
      </c>
      <c r="AK31" s="73">
        <f t="shared" si="19"/>
        <v>0</v>
      </c>
      <c r="AL31" s="73">
        <f>IF($M31="Grass Swale C/D Soils",$B31,0)</f>
        <v>0</v>
      </c>
      <c r="AM31" s="73">
        <f>IF($M31="Grass Swale C/D Soils",$C31,0)</f>
        <v>0</v>
      </c>
    </row>
    <row r="32" spans="1:39" s="73" customFormat="1" ht="29.1">
      <c r="A32" s="98" t="s">
        <v>130</v>
      </c>
      <c r="B32" s="146"/>
      <c r="C32" s="156"/>
      <c r="D32" s="147">
        <f>0.9/12*(0.95*B32+0.05*C32)</f>
        <v>0</v>
      </c>
      <c r="E32" s="148" t="s">
        <v>166</v>
      </c>
      <c r="F32" s="94">
        <v>0.5</v>
      </c>
      <c r="G32" s="147">
        <f>AB42</f>
        <v>0</v>
      </c>
      <c r="H32" s="147">
        <f>D32+G32</f>
        <v>0</v>
      </c>
      <c r="I32" s="150" t="s">
        <v>143</v>
      </c>
      <c r="J32" s="151"/>
      <c r="K32" s="150">
        <f>IF(J32*F32&lt;=H32,J32*F32,H32)</f>
        <v>0</v>
      </c>
      <c r="L32" s="152">
        <f t="shared" si="0"/>
        <v>0</v>
      </c>
      <c r="M32" s="155"/>
      <c r="Q32" s="153">
        <f>IF($M32=Q$12, $L32, 0)</f>
        <v>0</v>
      </c>
      <c r="R32" s="153">
        <f t="shared" si="16"/>
        <v>0</v>
      </c>
      <c r="S32" s="153">
        <f t="shared" si="16"/>
        <v>0</v>
      </c>
      <c r="T32" s="153">
        <f t="shared" si="16"/>
        <v>0</v>
      </c>
      <c r="U32" s="153">
        <f t="shared" si="17"/>
        <v>0</v>
      </c>
      <c r="V32" s="153">
        <f t="shared" si="17"/>
        <v>0</v>
      </c>
      <c r="W32" s="153">
        <f t="shared" si="17"/>
        <v>0</v>
      </c>
      <c r="X32" s="153">
        <f t="shared" si="16"/>
        <v>0</v>
      </c>
      <c r="Y32" s="153">
        <f t="shared" si="16"/>
        <v>0</v>
      </c>
      <c r="Z32" s="153">
        <f t="shared" si="18"/>
        <v>0</v>
      </c>
      <c r="AA32" s="153">
        <f t="shared" si="18"/>
        <v>0</v>
      </c>
      <c r="AB32" s="153">
        <f t="shared" si="18"/>
        <v>0</v>
      </c>
      <c r="AC32" s="153">
        <f t="shared" si="18"/>
        <v>0</v>
      </c>
      <c r="AD32" s="153">
        <f t="shared" si="16"/>
        <v>0</v>
      </c>
      <c r="AE32" s="153">
        <f t="shared" si="16"/>
        <v>0</v>
      </c>
      <c r="AF32" s="153">
        <f t="shared" si="16"/>
        <v>0</v>
      </c>
      <c r="AJ32" s="73">
        <f>IF($M32="Grass Swale A/B Soils or Amended C/D Soils",$B32,0)</f>
        <v>0</v>
      </c>
      <c r="AK32" s="73">
        <f t="shared" si="19"/>
        <v>0</v>
      </c>
      <c r="AL32" s="73">
        <f>IF($M32="Grass Swale C/D Soils",$B32,0)</f>
        <v>0</v>
      </c>
      <c r="AM32" s="73">
        <f>IF($M32="Grass Swale C/D Soils",$C32,0)</f>
        <v>0</v>
      </c>
    </row>
    <row r="33" spans="1:39" s="73" customFormat="1" ht="29.1">
      <c r="A33" s="98" t="s">
        <v>131</v>
      </c>
      <c r="B33" s="146"/>
      <c r="C33" s="156"/>
      <c r="D33" s="147">
        <f>0.9/12*(0.95*B33+0.05*C33)</f>
        <v>0</v>
      </c>
      <c r="E33" s="148" t="s">
        <v>167</v>
      </c>
      <c r="F33" s="94">
        <v>0.25</v>
      </c>
      <c r="G33" s="147">
        <f>AC42</f>
        <v>0</v>
      </c>
      <c r="H33" s="147">
        <f>D33+G33</f>
        <v>0</v>
      </c>
      <c r="I33" s="150" t="s">
        <v>143</v>
      </c>
      <c r="J33" s="151"/>
      <c r="K33" s="150">
        <f>IF(J33*F33&lt;=H33,J33*F33,H33)</f>
        <v>0</v>
      </c>
      <c r="L33" s="152">
        <f t="shared" si="0"/>
        <v>0</v>
      </c>
      <c r="M33" s="155"/>
      <c r="Q33" s="153">
        <f>IF($M33=Q$12, $L33, 0)</f>
        <v>0</v>
      </c>
      <c r="R33" s="153">
        <f t="shared" si="16"/>
        <v>0</v>
      </c>
      <c r="S33" s="153">
        <f t="shared" si="16"/>
        <v>0</v>
      </c>
      <c r="T33" s="153">
        <f t="shared" si="16"/>
        <v>0</v>
      </c>
      <c r="U33" s="153">
        <f t="shared" si="17"/>
        <v>0</v>
      </c>
      <c r="V33" s="153">
        <f t="shared" si="17"/>
        <v>0</v>
      </c>
      <c r="W33" s="153">
        <f t="shared" si="17"/>
        <v>0</v>
      </c>
      <c r="X33" s="153">
        <f t="shared" si="16"/>
        <v>0</v>
      </c>
      <c r="Y33" s="153">
        <f t="shared" si="16"/>
        <v>0</v>
      </c>
      <c r="Z33" s="153">
        <f t="shared" si="18"/>
        <v>0</v>
      </c>
      <c r="AA33" s="153">
        <f t="shared" si="18"/>
        <v>0</v>
      </c>
      <c r="AB33" s="153">
        <f t="shared" si="18"/>
        <v>0</v>
      </c>
      <c r="AC33" s="153">
        <f t="shared" si="18"/>
        <v>0</v>
      </c>
      <c r="AD33" s="153">
        <f t="shared" si="16"/>
        <v>0</v>
      </c>
      <c r="AE33" s="153">
        <f t="shared" si="16"/>
        <v>0</v>
      </c>
      <c r="AF33" s="153">
        <f t="shared" si="16"/>
        <v>0</v>
      </c>
      <c r="AJ33" s="73">
        <f>IF($M33="Grass Swale A/B Soils or Amended C/D Soils",$B33,0)</f>
        <v>0</v>
      </c>
      <c r="AK33" s="73">
        <f t="shared" si="19"/>
        <v>0</v>
      </c>
      <c r="AL33" s="73">
        <f>IF($M33="Grass Swale C/D Soils",$B33,0)</f>
        <v>0</v>
      </c>
      <c r="AM33" s="73">
        <f>IF($M33="Grass Swale C/D Soils",$C33,0)</f>
        <v>0</v>
      </c>
    </row>
    <row r="34" spans="1:39" s="70" customFormat="1" ht="14.45">
      <c r="A34" s="106" t="s">
        <v>168</v>
      </c>
      <c r="B34" s="100"/>
      <c r="C34" s="144"/>
      <c r="D34" s="100"/>
      <c r="E34" s="101"/>
      <c r="F34" s="102"/>
      <c r="G34" s="103"/>
      <c r="H34" s="100"/>
      <c r="I34" s="100"/>
      <c r="J34" s="103"/>
      <c r="K34" s="100"/>
      <c r="L34" s="100"/>
      <c r="M34" s="104"/>
      <c r="Q34" s="119"/>
      <c r="R34" s="119"/>
      <c r="S34" s="119"/>
      <c r="T34" s="119"/>
      <c r="U34" s="119"/>
      <c r="V34" s="119"/>
      <c r="W34" s="119"/>
      <c r="X34" s="119"/>
      <c r="Y34" s="119"/>
      <c r="Z34" s="119"/>
      <c r="AA34" s="119"/>
      <c r="AB34" s="119"/>
      <c r="AC34" s="119"/>
      <c r="AD34" s="119"/>
      <c r="AE34" s="119"/>
      <c r="AF34" s="119"/>
    </row>
    <row r="35" spans="1:39" s="73" customFormat="1" ht="29.1">
      <c r="A35" s="98" t="s">
        <v>132</v>
      </c>
      <c r="B35" s="146"/>
      <c r="C35" s="156"/>
      <c r="D35" s="147">
        <f>0.9/12*(0.95*B35+0.05*C35)</f>
        <v>0</v>
      </c>
      <c r="E35" s="148" t="s">
        <v>144</v>
      </c>
      <c r="F35" s="94">
        <v>1</v>
      </c>
      <c r="G35" s="147">
        <f>AD42</f>
        <v>0</v>
      </c>
      <c r="H35" s="157">
        <f>D35+G35</f>
        <v>0</v>
      </c>
      <c r="I35" s="150" t="s">
        <v>143</v>
      </c>
      <c r="J35" s="151"/>
      <c r="K35" s="150">
        <f>IF(J35*F35&lt;=H35,J35*F35,H35)</f>
        <v>0</v>
      </c>
      <c r="L35" s="152">
        <f t="shared" si="0"/>
        <v>0</v>
      </c>
      <c r="M35" s="155"/>
      <c r="Q35" s="153">
        <f>IF($M35=Q$12, $L35, 0)</f>
        <v>0</v>
      </c>
      <c r="R35" s="153">
        <f t="shared" ref="R35:AF35" si="20">IF($M35=R$12, $L35, 0)</f>
        <v>0</v>
      </c>
      <c r="S35" s="153">
        <f t="shared" si="20"/>
        <v>0</v>
      </c>
      <c r="T35" s="153">
        <f t="shared" si="20"/>
        <v>0</v>
      </c>
      <c r="U35" s="153">
        <f>IF($M35=U$12, $L35, 0)</f>
        <v>0</v>
      </c>
      <c r="V35" s="153">
        <f>IF($M35=V$12, $L35, 0)</f>
        <v>0</v>
      </c>
      <c r="W35" s="153">
        <f>IF($M35=W$12, $L35, 0)</f>
        <v>0</v>
      </c>
      <c r="X35" s="153">
        <f t="shared" si="20"/>
        <v>0</v>
      </c>
      <c r="Y35" s="153">
        <f t="shared" si="20"/>
        <v>0</v>
      </c>
      <c r="Z35" s="153">
        <f>IF($M35=Z$12, $L35, 0)</f>
        <v>0</v>
      </c>
      <c r="AA35" s="153">
        <f>IF($M35=AA$12, $L35, 0)</f>
        <v>0</v>
      </c>
      <c r="AB35" s="153">
        <f>IF($M35=AB$12, $L35, 0)</f>
        <v>0</v>
      </c>
      <c r="AC35" s="153">
        <f>IF($M35=AC$12, $L35, 0)</f>
        <v>0</v>
      </c>
      <c r="AD35" s="153">
        <f t="shared" si="20"/>
        <v>0</v>
      </c>
      <c r="AE35" s="153">
        <f t="shared" si="20"/>
        <v>0</v>
      </c>
      <c r="AF35" s="153">
        <f t="shared" si="20"/>
        <v>0</v>
      </c>
      <c r="AJ35" s="73">
        <f>IF($M35="Grass Swale A/B Soils or Amended C/D Soils",$B35,0)</f>
        <v>0</v>
      </c>
      <c r="AK35" s="73">
        <f t="shared" ref="AK35" si="21">IF($M35="Grass Swale A/B Soils or Amended C/D Soils",$C35,0)</f>
        <v>0</v>
      </c>
      <c r="AL35" s="73">
        <f>IF($M35="Grass Swale C/D Soils",$B35,0)</f>
        <v>0</v>
      </c>
      <c r="AM35" s="73">
        <f>IF($M35="Grass Swale C/D Soils",$C35,0)</f>
        <v>0</v>
      </c>
    </row>
    <row r="36" spans="1:39" s="70" customFormat="1" ht="14.45">
      <c r="A36" s="85" t="s">
        <v>169</v>
      </c>
      <c r="B36" s="143"/>
      <c r="C36" s="143"/>
      <c r="D36" s="86"/>
      <c r="E36" s="87"/>
      <c r="F36" s="95"/>
      <c r="G36" s="88"/>
      <c r="H36" s="88"/>
      <c r="I36" s="89"/>
      <c r="J36" s="90"/>
      <c r="K36" s="90"/>
      <c r="L36" s="91"/>
      <c r="M36" s="92"/>
      <c r="Q36" s="119"/>
      <c r="R36" s="119"/>
      <c r="S36" s="119"/>
      <c r="T36" s="119"/>
      <c r="U36" s="119"/>
      <c r="V36" s="119"/>
      <c r="W36" s="119"/>
      <c r="X36" s="119"/>
      <c r="Y36" s="119"/>
      <c r="Z36" s="119"/>
      <c r="AA36" s="119"/>
      <c r="AB36" s="119"/>
      <c r="AC36" s="119"/>
      <c r="AD36" s="119"/>
      <c r="AE36" s="119"/>
      <c r="AF36" s="119"/>
    </row>
    <row r="37" spans="1:39" s="73" customFormat="1" ht="29.1">
      <c r="A37" s="98" t="s">
        <v>170</v>
      </c>
      <c r="B37" s="146"/>
      <c r="C37" s="154" t="s">
        <v>143</v>
      </c>
      <c r="D37" s="147">
        <f>0.9/12*0.95*B37</f>
        <v>0</v>
      </c>
      <c r="E37" s="148" t="s">
        <v>144</v>
      </c>
      <c r="F37" s="94">
        <v>1</v>
      </c>
      <c r="G37" s="149" t="s">
        <v>143</v>
      </c>
      <c r="H37" s="147">
        <f>D37</f>
        <v>0</v>
      </c>
      <c r="I37" s="150" t="s">
        <v>143</v>
      </c>
      <c r="J37" s="151"/>
      <c r="K37" s="150">
        <f>IF(J37*F37&lt;=H37,J37*F37,H37)</f>
        <v>0</v>
      </c>
      <c r="L37" s="152">
        <f>H37-K37</f>
        <v>0</v>
      </c>
      <c r="M37" s="155"/>
      <c r="Q37" s="153">
        <f t="shared" ref="Q37:AF37" si="22">IF($M37=Q$12, $L37, 0)</f>
        <v>0</v>
      </c>
      <c r="R37" s="153">
        <f t="shared" si="22"/>
        <v>0</v>
      </c>
      <c r="S37" s="153">
        <f t="shared" si="22"/>
        <v>0</v>
      </c>
      <c r="T37" s="153">
        <f t="shared" si="22"/>
        <v>0</v>
      </c>
      <c r="U37" s="153">
        <f t="shared" si="22"/>
        <v>0</v>
      </c>
      <c r="V37" s="153">
        <f t="shared" si="22"/>
        <v>0</v>
      </c>
      <c r="W37" s="153">
        <f t="shared" si="22"/>
        <v>0</v>
      </c>
      <c r="X37" s="153">
        <f t="shared" si="22"/>
        <v>0</v>
      </c>
      <c r="Y37" s="153">
        <f t="shared" si="22"/>
        <v>0</v>
      </c>
      <c r="Z37" s="153">
        <f>IF($M37=Z$12, $L37, 0)</f>
        <v>0</v>
      </c>
      <c r="AA37" s="153">
        <f>IF($M37=AA$12, $L37, 0)</f>
        <v>0</v>
      </c>
      <c r="AB37" s="153">
        <f>IF($M37=AB$12, $L37, 0)</f>
        <v>0</v>
      </c>
      <c r="AC37" s="153">
        <f>IF($M37=AC$12, $L37, 0)</f>
        <v>0</v>
      </c>
      <c r="AD37" s="153">
        <f t="shared" si="22"/>
        <v>0</v>
      </c>
      <c r="AE37" s="153">
        <f t="shared" si="22"/>
        <v>0</v>
      </c>
      <c r="AF37" s="153">
        <f t="shared" si="22"/>
        <v>0</v>
      </c>
      <c r="AJ37" s="73">
        <f>IF($M37="Grass Swale A/B Soils or Amended C/D Soils",$B37,0)</f>
        <v>0</v>
      </c>
      <c r="AL37" s="73">
        <f>IF($M37="Grass Swale C/D Soils",$B37,0)</f>
        <v>0</v>
      </c>
    </row>
    <row r="38" spans="1:39" s="70" customFormat="1" ht="14.45">
      <c r="A38" s="107" t="s">
        <v>171</v>
      </c>
      <c r="B38" s="100"/>
      <c r="C38" s="144"/>
      <c r="D38" s="100"/>
      <c r="E38" s="101"/>
      <c r="F38" s="102"/>
      <c r="G38" s="103"/>
      <c r="H38" s="100"/>
      <c r="I38" s="100"/>
      <c r="J38" s="103"/>
      <c r="K38" s="100"/>
      <c r="L38" s="100"/>
      <c r="M38" s="104"/>
      <c r="Q38" s="119"/>
      <c r="R38" s="119"/>
      <c r="S38" s="119"/>
      <c r="T38" s="119"/>
      <c r="U38" s="119"/>
      <c r="V38" s="119"/>
      <c r="W38" s="119"/>
      <c r="X38" s="119"/>
      <c r="Y38" s="119"/>
      <c r="Z38" s="119"/>
      <c r="AA38" s="119"/>
      <c r="AB38" s="119"/>
      <c r="AC38" s="119"/>
      <c r="AD38" s="119"/>
      <c r="AE38" s="119"/>
      <c r="AF38" s="119"/>
    </row>
    <row r="39" spans="1:39" s="73" customFormat="1" ht="43.5">
      <c r="A39" s="96" t="s">
        <v>133</v>
      </c>
      <c r="B39" s="146"/>
      <c r="C39" s="156"/>
      <c r="D39" s="147">
        <f t="shared" ref="D39:D40" si="23">0.9/12*(0.95*B39+0.05*C39)</f>
        <v>0</v>
      </c>
      <c r="E39" s="148" t="s">
        <v>172</v>
      </c>
      <c r="F39" s="94" t="s">
        <v>143</v>
      </c>
      <c r="G39" s="147">
        <f>AE42</f>
        <v>0</v>
      </c>
      <c r="H39" s="147">
        <f>D39+G39</f>
        <v>0</v>
      </c>
      <c r="I39" s="146"/>
      <c r="J39" s="149" t="s">
        <v>143</v>
      </c>
      <c r="K39" s="150">
        <f>IF(I39*0.15&lt;=H39,I39*0.15,H39)</f>
        <v>0</v>
      </c>
      <c r="L39" s="152">
        <f t="shared" si="0"/>
        <v>0</v>
      </c>
      <c r="M39" s="158" t="s">
        <v>143</v>
      </c>
      <c r="Q39" s="153"/>
      <c r="R39" s="153"/>
      <c r="S39" s="153"/>
      <c r="T39" s="153"/>
      <c r="U39" s="153"/>
      <c r="V39" s="153"/>
      <c r="W39" s="153"/>
      <c r="X39" s="153"/>
      <c r="Y39" s="153"/>
      <c r="Z39" s="153"/>
      <c r="AA39" s="153"/>
      <c r="AB39" s="153"/>
      <c r="AC39" s="153"/>
      <c r="AD39" s="153"/>
      <c r="AE39" s="153"/>
      <c r="AF39" s="153"/>
    </row>
    <row r="40" spans="1:39" s="73" customFormat="1" ht="43.5">
      <c r="A40" s="96" t="s">
        <v>134</v>
      </c>
      <c r="B40" s="146"/>
      <c r="C40" s="156"/>
      <c r="D40" s="147">
        <f t="shared" si="23"/>
        <v>0</v>
      </c>
      <c r="E40" s="148" t="s">
        <v>173</v>
      </c>
      <c r="F40" s="94" t="s">
        <v>143</v>
      </c>
      <c r="G40" s="147">
        <f>AF42</f>
        <v>0</v>
      </c>
      <c r="H40" s="147">
        <f>D40+G40</f>
        <v>0</v>
      </c>
      <c r="I40" s="146"/>
      <c r="J40" s="149" t="s">
        <v>143</v>
      </c>
      <c r="K40" s="150">
        <f>IF(I40*0.08&lt;=H40,I40*0.08,H40)</f>
        <v>0</v>
      </c>
      <c r="L40" s="152">
        <f t="shared" si="0"/>
        <v>0</v>
      </c>
      <c r="M40" s="158" t="s">
        <v>143</v>
      </c>
      <c r="Q40" s="153"/>
      <c r="R40" s="153"/>
      <c r="S40" s="153"/>
      <c r="T40" s="153"/>
      <c r="U40" s="153"/>
      <c r="V40" s="153"/>
      <c r="W40" s="153"/>
      <c r="X40" s="153"/>
      <c r="Y40" s="153"/>
      <c r="Z40" s="153"/>
      <c r="AA40" s="153"/>
      <c r="AB40" s="153"/>
      <c r="AC40" s="153"/>
      <c r="AD40" s="153"/>
      <c r="AE40" s="153"/>
      <c r="AF40" s="153"/>
    </row>
    <row r="41" spans="1:39" s="24" customFormat="1" ht="14.45">
      <c r="A41" s="108" t="s">
        <v>174</v>
      </c>
      <c r="B41" s="141">
        <f>SUM(B12:B40)</f>
        <v>0</v>
      </c>
      <c r="C41" s="145">
        <f>SUM(C12:C40)</f>
        <v>0</v>
      </c>
      <c r="D41" s="109"/>
      <c r="E41" s="110"/>
      <c r="F41" s="161"/>
      <c r="G41" s="161"/>
      <c r="H41" s="161"/>
      <c r="I41" s="141">
        <f>SUM(I15:I40)</f>
        <v>0</v>
      </c>
      <c r="J41" s="162"/>
      <c r="K41" s="141">
        <f>SUM(K15:K40)</f>
        <v>0</v>
      </c>
      <c r="L41" s="111"/>
      <c r="M41" s="112"/>
      <c r="N41" s="70"/>
      <c r="O41" s="113"/>
      <c r="P41" s="113"/>
      <c r="Q41" s="128"/>
      <c r="R41" s="128"/>
      <c r="S41" s="128"/>
      <c r="T41" s="128"/>
      <c r="U41" s="128"/>
      <c r="V41" s="128"/>
      <c r="W41" s="128"/>
      <c r="X41" s="128"/>
      <c r="Y41" s="128"/>
      <c r="Z41" s="128"/>
      <c r="AA41" s="128"/>
      <c r="AB41" s="128"/>
      <c r="AC41" s="128"/>
      <c r="AD41" s="128"/>
      <c r="AE41" s="128"/>
      <c r="AF41" s="128"/>
    </row>
    <row r="42" spans="1:39" s="70" customFormat="1" ht="12.75" customHeight="1">
      <c r="A42" s="114"/>
      <c r="B42" s="115"/>
      <c r="C42" s="115"/>
      <c r="D42" s="115"/>
      <c r="E42" s="115"/>
      <c r="F42" s="69"/>
      <c r="G42" s="69"/>
      <c r="H42" s="69"/>
      <c r="I42" s="69"/>
      <c r="K42" s="71"/>
      <c r="L42" s="69"/>
      <c r="M42" s="69"/>
      <c r="O42" s="69"/>
      <c r="P42" s="113" t="s">
        <v>174</v>
      </c>
      <c r="Q42" s="128">
        <f t="shared" ref="Q42:AF42" si="24">SUM(Q12:Q41)</f>
        <v>0</v>
      </c>
      <c r="R42" s="128">
        <f t="shared" si="24"/>
        <v>0</v>
      </c>
      <c r="S42" s="128">
        <f t="shared" si="24"/>
        <v>0</v>
      </c>
      <c r="T42" s="128">
        <f t="shared" si="24"/>
        <v>0</v>
      </c>
      <c r="U42" s="128">
        <f t="shared" si="24"/>
        <v>0</v>
      </c>
      <c r="V42" s="128">
        <f t="shared" si="24"/>
        <v>0</v>
      </c>
      <c r="W42" s="128">
        <f t="shared" si="24"/>
        <v>0</v>
      </c>
      <c r="X42" s="128">
        <f t="shared" si="24"/>
        <v>0</v>
      </c>
      <c r="Y42" s="128">
        <f t="shared" si="24"/>
        <v>0</v>
      </c>
      <c r="Z42" s="128">
        <f>SUM(Z12:Z41)</f>
        <v>0</v>
      </c>
      <c r="AA42" s="128">
        <f>SUM(AA12:AA41)</f>
        <v>0</v>
      </c>
      <c r="AB42" s="128">
        <f>SUM(AB12:AB41)</f>
        <v>0</v>
      </c>
      <c r="AC42" s="128">
        <f>SUM(AC12:AC41)</f>
        <v>0</v>
      </c>
      <c r="AD42" s="128">
        <f t="shared" si="24"/>
        <v>0</v>
      </c>
      <c r="AE42" s="128">
        <f t="shared" si="24"/>
        <v>0</v>
      </c>
      <c r="AF42" s="128">
        <f t="shared" si="24"/>
        <v>0</v>
      </c>
      <c r="AJ42" s="128">
        <f>SUM(AJ12:AJ41)</f>
        <v>0</v>
      </c>
      <c r="AK42" s="128">
        <f>SUM(AK12:AK41)</f>
        <v>0</v>
      </c>
      <c r="AL42" s="128">
        <f>SUM(AL12:AL41)</f>
        <v>0</v>
      </c>
      <c r="AM42" s="128">
        <f>SUM(AM12:AM41)</f>
        <v>0</v>
      </c>
    </row>
    <row r="43" spans="1:39" s="70" customFormat="1" ht="12.75" customHeight="1">
      <c r="A43" s="114"/>
      <c r="B43" s="115"/>
      <c r="C43" s="115"/>
      <c r="D43" s="115"/>
      <c r="E43" s="115"/>
      <c r="F43" s="69"/>
      <c r="G43" s="116"/>
      <c r="H43" s="116"/>
      <c r="I43" s="116"/>
      <c r="J43" s="116" t="s">
        <v>175</v>
      </c>
      <c r="K43" s="140" t="str">
        <f>IF(B9="","",B9-K41)</f>
        <v/>
      </c>
      <c r="L43" s="69"/>
      <c r="M43" s="69"/>
      <c r="O43" s="69"/>
      <c r="P43" s="69"/>
      <c r="Q43" s="119"/>
      <c r="R43" s="119"/>
      <c r="S43" s="119"/>
      <c r="T43" s="119"/>
      <c r="U43" s="119"/>
      <c r="V43" s="119"/>
      <c r="W43" s="119"/>
      <c r="X43" s="119"/>
      <c r="Y43" s="119"/>
      <c r="Z43" s="119"/>
      <c r="AA43" s="119"/>
      <c r="AB43" s="119"/>
      <c r="AC43" s="119"/>
      <c r="AD43" s="119"/>
      <c r="AE43" s="119"/>
      <c r="AF43" s="119"/>
    </row>
    <row r="44" spans="1:39" ht="15.6" customHeight="1">
      <c r="A44" s="5"/>
      <c r="B44" s="6"/>
      <c r="C44" s="63"/>
      <c r="D44" s="1"/>
      <c r="E44" s="75"/>
      <c r="I44" s="1"/>
      <c r="J44" s="1"/>
      <c r="O44" s="1"/>
      <c r="P44" s="232"/>
      <c r="AI44" s="232"/>
      <c r="AJ44" s="232"/>
      <c r="AK44" s="232"/>
      <c r="AL44" s="232"/>
      <c r="AM44" s="232"/>
    </row>
    <row r="45" spans="1:39" ht="12.95" hidden="1" customHeight="1">
      <c r="A45" s="246"/>
      <c r="B45" s="246"/>
      <c r="C45" s="246"/>
      <c r="D45" s="1"/>
      <c r="E45" s="75"/>
      <c r="I45" s="1"/>
      <c r="J45" s="1"/>
      <c r="O45" s="1"/>
      <c r="P45" s="232"/>
      <c r="AI45" s="232"/>
      <c r="AJ45" s="232"/>
      <c r="AK45" s="232"/>
      <c r="AL45" s="232"/>
      <c r="AM45" s="232"/>
    </row>
    <row r="46" spans="1:39" ht="12.95" hidden="1" customHeight="1">
      <c r="A46" s="130" t="s">
        <v>176</v>
      </c>
      <c r="B46" s="159" t="s">
        <v>177</v>
      </c>
      <c r="C46" s="3"/>
      <c r="D46" s="3"/>
      <c r="F46" s="3"/>
      <c r="I46" s="1"/>
      <c r="J46" s="1"/>
      <c r="O46" s="1"/>
      <c r="P46" s="232"/>
      <c r="AI46" s="232"/>
      <c r="AJ46" s="232"/>
      <c r="AK46" s="232"/>
      <c r="AL46" s="232"/>
      <c r="AM46" s="232"/>
    </row>
    <row r="47" spans="1:39" ht="12.95" hidden="1" customHeight="1">
      <c r="A47" s="59" t="s">
        <v>120</v>
      </c>
      <c r="B47" s="63"/>
      <c r="C47" s="63"/>
      <c r="D47" s="232"/>
      <c r="I47" s="1"/>
      <c r="J47" s="1"/>
      <c r="O47" s="1"/>
      <c r="P47" s="232"/>
      <c r="AI47" s="232"/>
      <c r="AJ47" s="232"/>
      <c r="AK47" s="232"/>
      <c r="AL47" s="232"/>
      <c r="AM47" s="232"/>
    </row>
    <row r="48" spans="1:39" ht="12.95" hidden="1" customHeight="1">
      <c r="A48" s="59" t="s">
        <v>121</v>
      </c>
      <c r="B48" s="63"/>
      <c r="C48" s="232"/>
      <c r="D48" s="232"/>
      <c r="I48" s="1"/>
      <c r="J48" s="1"/>
      <c r="O48" s="1"/>
      <c r="P48" s="232"/>
      <c r="AI48" s="232"/>
      <c r="AJ48" s="232"/>
      <c r="AK48" s="232"/>
      <c r="AL48" s="232"/>
      <c r="AM48" s="232"/>
    </row>
    <row r="49" spans="1:48" ht="12.95" hidden="1" customHeight="1">
      <c r="A49" s="59" t="s">
        <v>122</v>
      </c>
      <c r="B49" s="63"/>
      <c r="C49" s="63"/>
      <c r="D49" s="1"/>
      <c r="E49" s="75"/>
      <c r="F49" s="64"/>
      <c r="I49" s="65"/>
      <c r="J49" s="1"/>
      <c r="L49" s="65"/>
      <c r="O49" s="1"/>
      <c r="P49" s="232"/>
      <c r="AI49" s="232"/>
      <c r="AJ49" s="232"/>
      <c r="AK49" s="232"/>
      <c r="AL49" s="232"/>
      <c r="AM49" s="232"/>
      <c r="AN49" s="232"/>
      <c r="AO49" s="232"/>
      <c r="AP49" s="232"/>
      <c r="AQ49" s="232"/>
      <c r="AR49" s="232"/>
      <c r="AS49" s="232"/>
      <c r="AT49" s="232"/>
      <c r="AU49" s="232"/>
      <c r="AV49" s="232"/>
    </row>
    <row r="50" spans="1:48" ht="12.95" hidden="1" customHeight="1">
      <c r="A50" s="59" t="s">
        <v>123</v>
      </c>
      <c r="B50" s="63"/>
      <c r="C50" s="63"/>
      <c r="D50" s="1"/>
      <c r="E50" s="75"/>
      <c r="F50" s="64"/>
      <c r="I50" s="65"/>
      <c r="J50" s="1"/>
      <c r="L50" s="65"/>
      <c r="O50" s="1"/>
      <c r="P50" s="232"/>
      <c r="AI50" s="232"/>
      <c r="AJ50" s="232"/>
      <c r="AK50" s="232"/>
      <c r="AL50" s="232"/>
      <c r="AM50" s="232"/>
      <c r="AN50" s="232"/>
      <c r="AO50" s="232"/>
      <c r="AP50" s="232"/>
      <c r="AQ50" s="232"/>
      <c r="AR50" s="232"/>
      <c r="AS50" s="232"/>
      <c r="AT50" s="232"/>
      <c r="AU50" s="232"/>
      <c r="AV50" s="232"/>
    </row>
    <row r="51" spans="1:48" ht="12.95" hidden="1" customHeight="1">
      <c r="A51" s="61" t="s">
        <v>124</v>
      </c>
      <c r="B51" s="63"/>
      <c r="C51" s="63"/>
      <c r="D51" s="1"/>
      <c r="E51" s="75"/>
      <c r="F51" s="64"/>
      <c r="I51" s="65"/>
      <c r="J51" s="1"/>
      <c r="L51" s="65"/>
      <c r="O51" s="1"/>
      <c r="P51" s="232"/>
      <c r="AG51" s="232"/>
      <c r="AH51" s="232"/>
      <c r="AI51" s="232"/>
      <c r="AJ51" s="232"/>
      <c r="AK51" s="232"/>
      <c r="AL51" s="232"/>
      <c r="AM51" s="232"/>
      <c r="AN51" s="232"/>
      <c r="AO51" s="232"/>
      <c r="AP51" s="232"/>
      <c r="AQ51" s="232"/>
      <c r="AR51" s="232"/>
      <c r="AS51" s="232"/>
      <c r="AT51" s="232"/>
      <c r="AU51" s="232"/>
      <c r="AV51" s="232"/>
    </row>
    <row r="52" spans="1:48" ht="12.95" hidden="1" customHeight="1">
      <c r="A52" s="61" t="s">
        <v>125</v>
      </c>
      <c r="B52" s="63"/>
      <c r="C52" s="63"/>
      <c r="D52" s="1"/>
      <c r="E52" s="75"/>
      <c r="F52" s="64"/>
      <c r="I52" s="65"/>
      <c r="J52" s="1"/>
      <c r="L52" s="65"/>
      <c r="O52" s="1"/>
      <c r="P52" s="232"/>
      <c r="AG52" s="232"/>
      <c r="AH52" s="232"/>
      <c r="AI52" s="232"/>
      <c r="AJ52" s="232"/>
      <c r="AK52" s="232"/>
      <c r="AL52" s="232"/>
      <c r="AM52" s="232"/>
      <c r="AN52" s="232"/>
      <c r="AO52" s="232"/>
      <c r="AP52" s="232"/>
      <c r="AQ52" s="232"/>
      <c r="AR52" s="232"/>
      <c r="AS52" s="232"/>
      <c r="AT52" s="232"/>
      <c r="AU52" s="232"/>
      <c r="AV52" s="232"/>
    </row>
    <row r="53" spans="1:48" ht="12.95" hidden="1" customHeight="1">
      <c r="A53" s="60" t="s">
        <v>126</v>
      </c>
      <c r="B53" s="63"/>
      <c r="C53" s="63"/>
      <c r="D53" s="1"/>
      <c r="E53" s="75"/>
      <c r="F53" s="64"/>
      <c r="I53" s="65"/>
      <c r="J53" s="1"/>
      <c r="L53" s="65"/>
      <c r="O53" s="1"/>
      <c r="P53" s="232"/>
      <c r="AI53" s="232"/>
      <c r="AJ53" s="232"/>
      <c r="AK53" s="232"/>
      <c r="AL53" s="232"/>
      <c r="AM53" s="232"/>
      <c r="AN53" s="232"/>
      <c r="AO53" s="232"/>
      <c r="AP53" s="232"/>
      <c r="AQ53" s="232"/>
      <c r="AR53" s="232"/>
      <c r="AS53" s="232"/>
      <c r="AT53" s="232"/>
      <c r="AU53" s="232"/>
      <c r="AV53" s="232"/>
    </row>
    <row r="54" spans="1:48" ht="12.95" hidden="1" customHeight="1">
      <c r="A54" s="60" t="s">
        <v>127</v>
      </c>
      <c r="B54" s="63"/>
      <c r="C54" s="63"/>
      <c r="D54" s="1"/>
      <c r="E54" s="75"/>
      <c r="F54" s="64"/>
      <c r="I54" s="65"/>
      <c r="J54" s="1"/>
      <c r="L54" s="65"/>
      <c r="O54" s="1"/>
      <c r="P54" s="232"/>
      <c r="AI54" s="232"/>
      <c r="AJ54" s="232"/>
      <c r="AK54" s="232"/>
      <c r="AL54" s="232"/>
      <c r="AM54" s="232"/>
      <c r="AN54" s="232"/>
      <c r="AO54" s="232"/>
      <c r="AP54" s="232"/>
      <c r="AQ54" s="232"/>
      <c r="AR54" s="232"/>
      <c r="AS54" s="232"/>
      <c r="AT54" s="232"/>
      <c r="AU54" s="232"/>
      <c r="AV54" s="232"/>
    </row>
    <row r="55" spans="1:48" ht="12.95" hidden="1" customHeight="1">
      <c r="A55" s="60" t="s">
        <v>128</v>
      </c>
      <c r="B55" s="63"/>
      <c r="C55" s="63"/>
      <c r="D55" s="1"/>
      <c r="E55" s="75"/>
      <c r="F55" s="64"/>
      <c r="I55" s="65"/>
      <c r="J55" s="1"/>
      <c r="L55" s="65"/>
      <c r="O55" s="1"/>
      <c r="P55" s="232"/>
      <c r="AI55" s="232"/>
      <c r="AJ55" s="232"/>
      <c r="AK55" s="232"/>
      <c r="AL55" s="232"/>
      <c r="AM55" s="232"/>
      <c r="AN55" s="232"/>
      <c r="AO55" s="232"/>
      <c r="AP55" s="232"/>
      <c r="AQ55" s="232"/>
      <c r="AR55" s="232"/>
      <c r="AS55" s="232"/>
      <c r="AT55" s="232"/>
      <c r="AU55" s="232"/>
      <c r="AV55" s="232"/>
    </row>
    <row r="56" spans="1:48" ht="12.95" hidden="1" customHeight="1">
      <c r="A56" s="60" t="s">
        <v>129</v>
      </c>
      <c r="B56" s="63"/>
      <c r="C56" s="63"/>
      <c r="D56" s="1"/>
      <c r="E56" s="75"/>
      <c r="F56" s="64"/>
      <c r="I56" s="65"/>
      <c r="J56" s="1"/>
      <c r="L56" s="65"/>
      <c r="O56" s="1"/>
      <c r="P56" s="232"/>
      <c r="AI56" s="232"/>
      <c r="AJ56" s="232"/>
      <c r="AK56" s="232"/>
      <c r="AL56" s="232"/>
      <c r="AM56" s="232"/>
      <c r="AN56" s="232"/>
      <c r="AO56" s="232"/>
      <c r="AP56" s="232"/>
      <c r="AQ56" s="232"/>
      <c r="AR56" s="232"/>
      <c r="AS56" s="232"/>
      <c r="AT56" s="232"/>
      <c r="AU56" s="232"/>
      <c r="AV56" s="232"/>
    </row>
    <row r="57" spans="1:48" ht="12.95" hidden="1" customHeight="1">
      <c r="A57" s="60" t="s">
        <v>130</v>
      </c>
      <c r="B57" s="63"/>
      <c r="C57" s="63"/>
      <c r="D57" s="1"/>
      <c r="E57" s="75"/>
      <c r="F57" s="64"/>
      <c r="I57" s="65"/>
      <c r="J57" s="1"/>
      <c r="L57" s="65"/>
      <c r="O57" s="1"/>
      <c r="P57" s="232"/>
      <c r="AI57" s="232"/>
      <c r="AJ57" s="232"/>
      <c r="AK57" s="232"/>
      <c r="AL57" s="232"/>
      <c r="AM57" s="232"/>
      <c r="AN57" s="232"/>
      <c r="AO57" s="232"/>
      <c r="AP57" s="232"/>
      <c r="AQ57" s="232"/>
      <c r="AR57" s="232"/>
      <c r="AS57" s="232"/>
      <c r="AT57" s="232"/>
      <c r="AU57" s="232"/>
      <c r="AV57" s="232"/>
    </row>
    <row r="58" spans="1:48" ht="12.95" hidden="1" customHeight="1">
      <c r="A58" s="60" t="s">
        <v>131</v>
      </c>
      <c r="B58" s="63"/>
      <c r="C58" s="63"/>
      <c r="D58" s="1"/>
      <c r="E58" s="75"/>
      <c r="F58" s="64"/>
      <c r="I58" s="65"/>
      <c r="J58" s="1"/>
      <c r="L58" s="65"/>
      <c r="O58" s="1"/>
      <c r="P58" s="232"/>
      <c r="AI58" s="232"/>
      <c r="AJ58" s="232"/>
      <c r="AK58" s="232"/>
      <c r="AL58" s="232"/>
      <c r="AM58" s="232"/>
      <c r="AN58" s="232"/>
      <c r="AO58" s="232"/>
      <c r="AP58" s="232"/>
      <c r="AQ58" s="232"/>
      <c r="AR58" s="232"/>
      <c r="AS58" s="232"/>
      <c r="AT58" s="232"/>
      <c r="AU58" s="232"/>
      <c r="AV58" s="232"/>
    </row>
    <row r="59" spans="1:48" ht="12.95" hidden="1" customHeight="1">
      <c r="A59" s="60" t="s">
        <v>132</v>
      </c>
      <c r="B59" s="63"/>
      <c r="C59" s="63"/>
      <c r="D59" s="1"/>
      <c r="E59" s="75"/>
      <c r="F59" s="64"/>
      <c r="I59" s="65"/>
      <c r="J59" s="1"/>
      <c r="L59" s="65"/>
      <c r="O59" s="1"/>
      <c r="P59" s="232"/>
      <c r="AI59" s="232"/>
      <c r="AJ59" s="232"/>
      <c r="AK59" s="232"/>
      <c r="AL59" s="232"/>
      <c r="AM59" s="232"/>
      <c r="AN59" s="232"/>
      <c r="AO59" s="232"/>
      <c r="AP59" s="232"/>
      <c r="AQ59" s="232"/>
      <c r="AR59" s="232"/>
      <c r="AS59" s="232"/>
      <c r="AT59" s="232"/>
      <c r="AU59" s="232"/>
      <c r="AV59" s="232"/>
    </row>
    <row r="60" spans="1:48" ht="12.95" hidden="1" customHeight="1">
      <c r="A60" s="61" t="s">
        <v>133</v>
      </c>
      <c r="B60" s="63"/>
      <c r="C60" s="63"/>
      <c r="D60" s="1"/>
      <c r="E60" s="75"/>
      <c r="F60" s="64"/>
      <c r="I60" s="65"/>
      <c r="J60" s="1"/>
      <c r="L60" s="65"/>
      <c r="O60" s="1"/>
      <c r="P60" s="232"/>
      <c r="AI60" s="232"/>
      <c r="AJ60" s="232"/>
      <c r="AK60" s="232"/>
      <c r="AL60" s="232"/>
      <c r="AM60" s="232"/>
      <c r="AN60" s="232"/>
      <c r="AO60" s="232"/>
      <c r="AP60" s="232"/>
      <c r="AQ60" s="232"/>
      <c r="AR60" s="232"/>
      <c r="AS60" s="232"/>
      <c r="AT60" s="232"/>
      <c r="AU60" s="232"/>
      <c r="AV60" s="232"/>
    </row>
    <row r="61" spans="1:48" ht="12.95" hidden="1" customHeight="1">
      <c r="A61" s="61" t="s">
        <v>134</v>
      </c>
      <c r="B61" s="63"/>
      <c r="C61" s="63"/>
      <c r="D61" s="1"/>
      <c r="E61" s="75"/>
      <c r="F61" s="64"/>
      <c r="I61" s="65"/>
      <c r="J61" s="1"/>
      <c r="L61" s="65"/>
      <c r="O61" s="1"/>
      <c r="P61" s="232"/>
      <c r="AI61" s="232"/>
      <c r="AJ61" s="232"/>
      <c r="AK61" s="232"/>
      <c r="AL61" s="232"/>
      <c r="AM61" s="232"/>
      <c r="AN61" s="232"/>
      <c r="AO61" s="232"/>
      <c r="AP61" s="232"/>
      <c r="AQ61" s="232"/>
      <c r="AR61" s="232"/>
      <c r="AS61" s="232"/>
      <c r="AT61" s="232"/>
      <c r="AU61" s="232"/>
      <c r="AV61" s="232"/>
    </row>
    <row r="62" spans="1:48" ht="12.95" hidden="1" customHeight="1">
      <c r="A62" s="62"/>
      <c r="B62" s="232"/>
      <c r="C62" s="63"/>
      <c r="D62" s="232"/>
      <c r="F62" s="64"/>
      <c r="I62" s="65"/>
      <c r="J62" s="232"/>
      <c r="L62" s="65"/>
      <c r="M62" s="63"/>
      <c r="N62" s="63"/>
      <c r="O62" s="63"/>
      <c r="P62" s="232"/>
      <c r="AI62" s="232"/>
      <c r="AJ62" s="232"/>
      <c r="AK62" s="232"/>
      <c r="AL62" s="232"/>
      <c r="AM62" s="232"/>
      <c r="AN62" s="232"/>
      <c r="AO62" s="232"/>
      <c r="AP62" s="232"/>
      <c r="AQ62" s="232"/>
      <c r="AR62" s="232"/>
      <c r="AS62" s="232"/>
      <c r="AT62" s="232"/>
      <c r="AU62" s="232"/>
      <c r="AV62" s="232"/>
    </row>
    <row r="63" spans="1:48" ht="12.95" hidden="1" customHeight="1">
      <c r="A63" s="130" t="s">
        <v>178</v>
      </c>
      <c r="B63" s="233" t="s">
        <v>179</v>
      </c>
      <c r="C63" s="3"/>
      <c r="D63" s="62"/>
      <c r="E63" s="62"/>
      <c r="F63" s="64"/>
      <c r="I63" s="65"/>
      <c r="J63" s="1"/>
      <c r="L63" s="65"/>
      <c r="M63" s="63"/>
      <c r="N63" s="63"/>
      <c r="O63" s="63"/>
      <c r="P63" s="232"/>
      <c r="V63" s="129"/>
      <c r="W63" s="129"/>
      <c r="Z63" s="129"/>
      <c r="AA63" s="129"/>
      <c r="AB63" s="129"/>
      <c r="AC63" s="129"/>
      <c r="AD63" s="129"/>
      <c r="AE63" s="129"/>
      <c r="AF63" s="129"/>
      <c r="AI63" s="4"/>
      <c r="AJ63" s="4"/>
      <c r="AK63" s="4"/>
      <c r="AL63" s="4"/>
      <c r="AM63" s="4"/>
      <c r="AN63" s="4"/>
      <c r="AO63" s="4"/>
      <c r="AP63" s="4"/>
      <c r="AQ63" s="4"/>
      <c r="AR63" s="4"/>
      <c r="AS63" s="4"/>
      <c r="AT63" s="4"/>
      <c r="AU63" s="4"/>
      <c r="AV63" s="4"/>
    </row>
    <row r="64" spans="1:48" ht="12.95" hidden="1" customHeight="1">
      <c r="A64" s="160" t="s">
        <v>122</v>
      </c>
      <c r="B64" s="233"/>
      <c r="C64" s="3"/>
      <c r="D64" s="62"/>
      <c r="E64" s="62"/>
      <c r="F64" s="64"/>
      <c r="I64" s="65"/>
      <c r="J64" s="1"/>
      <c r="L64" s="65"/>
      <c r="M64" s="63"/>
      <c r="N64" s="63"/>
      <c r="O64" s="63"/>
      <c r="P64" s="232"/>
      <c r="V64" s="129"/>
      <c r="W64" s="129"/>
      <c r="Z64" s="129"/>
      <c r="AA64" s="129"/>
      <c r="AB64" s="129"/>
      <c r="AC64" s="129"/>
      <c r="AD64" s="129"/>
      <c r="AE64" s="129"/>
      <c r="AF64" s="129"/>
      <c r="AI64" s="4"/>
      <c r="AJ64" s="4"/>
      <c r="AK64" s="4"/>
      <c r="AL64" s="4"/>
      <c r="AM64" s="4"/>
      <c r="AN64" s="4"/>
      <c r="AO64" s="4"/>
      <c r="AP64" s="4"/>
      <c r="AQ64" s="4"/>
      <c r="AR64" s="4"/>
      <c r="AS64" s="4"/>
      <c r="AT64" s="4"/>
      <c r="AU64" s="4"/>
      <c r="AV64" s="4"/>
    </row>
    <row r="65" spans="1:48" ht="12.95" hidden="1" customHeight="1">
      <c r="A65" s="61" t="s">
        <v>124</v>
      </c>
      <c r="B65" s="63"/>
      <c r="C65" s="63"/>
      <c r="D65" s="62"/>
      <c r="E65" s="62"/>
      <c r="F65" s="64"/>
      <c r="I65" s="65"/>
      <c r="J65" s="232"/>
      <c r="L65" s="65"/>
      <c r="M65" s="232"/>
      <c r="N65" s="232"/>
      <c r="O65" s="232"/>
      <c r="P65" s="232"/>
      <c r="AI65" s="232"/>
      <c r="AJ65" s="232"/>
      <c r="AK65" s="232"/>
      <c r="AL65" s="232"/>
      <c r="AM65" s="232"/>
      <c r="AN65" s="232"/>
      <c r="AO65" s="232"/>
      <c r="AP65" s="232"/>
      <c r="AQ65" s="232"/>
      <c r="AR65" s="232"/>
      <c r="AS65" s="232"/>
      <c r="AT65" s="232"/>
      <c r="AU65" s="232"/>
      <c r="AV65" s="232"/>
    </row>
    <row r="66" spans="1:48" ht="12.95" hidden="1" customHeight="1">
      <c r="A66" s="61" t="s">
        <v>125</v>
      </c>
      <c r="B66" s="63"/>
      <c r="C66" s="63"/>
      <c r="D66" s="62"/>
      <c r="E66" s="62"/>
      <c r="F66" s="64"/>
      <c r="I66" s="65"/>
      <c r="J66" s="232"/>
      <c r="L66" s="65"/>
      <c r="M66" s="232"/>
      <c r="N66" s="232"/>
      <c r="O66" s="232"/>
      <c r="P66" s="232"/>
      <c r="AI66" s="232"/>
      <c r="AJ66" s="232"/>
      <c r="AK66" s="232"/>
      <c r="AL66" s="232"/>
      <c r="AM66" s="232"/>
      <c r="AN66" s="232"/>
      <c r="AO66" s="232"/>
      <c r="AP66" s="232"/>
      <c r="AQ66" s="232"/>
      <c r="AR66" s="232"/>
      <c r="AS66" s="232"/>
      <c r="AT66" s="232"/>
      <c r="AU66" s="232"/>
      <c r="AV66" s="232"/>
    </row>
    <row r="67" spans="1:48" ht="12.95" hidden="1" customHeight="1">
      <c r="A67" s="60" t="s">
        <v>126</v>
      </c>
      <c r="B67" s="63"/>
      <c r="C67" s="63"/>
      <c r="D67" s="62"/>
      <c r="E67" s="62"/>
      <c r="F67" s="64"/>
      <c r="I67" s="65"/>
      <c r="J67" s="232"/>
      <c r="L67" s="65"/>
      <c r="M67" s="232"/>
      <c r="N67" s="232"/>
      <c r="O67" s="232"/>
      <c r="P67" s="232"/>
      <c r="AG67" s="232"/>
      <c r="AH67" s="232"/>
      <c r="AI67" s="232"/>
      <c r="AJ67" s="232"/>
      <c r="AK67" s="232"/>
      <c r="AL67" s="232"/>
      <c r="AM67" s="232"/>
      <c r="AN67" s="232"/>
      <c r="AO67" s="232"/>
      <c r="AP67" s="232"/>
      <c r="AQ67" s="232"/>
      <c r="AR67" s="232"/>
      <c r="AS67" s="232"/>
      <c r="AT67" s="232"/>
      <c r="AU67" s="232"/>
      <c r="AV67" s="232"/>
    </row>
    <row r="68" spans="1:48" ht="12.95" hidden="1" customHeight="1">
      <c r="A68" s="60" t="s">
        <v>127</v>
      </c>
      <c r="B68" s="63"/>
      <c r="C68" s="63"/>
      <c r="D68" s="62"/>
      <c r="E68" s="62"/>
      <c r="F68" s="64"/>
      <c r="I68" s="65"/>
      <c r="J68" s="232"/>
      <c r="L68" s="65"/>
      <c r="M68" s="232"/>
      <c r="N68" s="232"/>
      <c r="O68" s="232"/>
      <c r="P68" s="232"/>
      <c r="AG68" s="232"/>
      <c r="AH68" s="232"/>
      <c r="AI68" s="232"/>
      <c r="AJ68" s="232"/>
      <c r="AK68" s="232"/>
      <c r="AL68" s="232"/>
      <c r="AM68" s="232"/>
      <c r="AN68" s="232"/>
      <c r="AO68" s="232"/>
      <c r="AP68" s="232"/>
      <c r="AQ68" s="232"/>
      <c r="AR68" s="232"/>
      <c r="AS68" s="232"/>
      <c r="AT68" s="232"/>
      <c r="AU68" s="232"/>
      <c r="AV68" s="232"/>
    </row>
    <row r="69" spans="1:48" ht="12.95" hidden="1" customHeight="1">
      <c r="A69" s="232" t="s">
        <v>128</v>
      </c>
      <c r="B69" s="232"/>
      <c r="C69" s="63"/>
      <c r="D69" s="62"/>
      <c r="E69" s="62"/>
      <c r="F69" s="64"/>
      <c r="I69" s="65"/>
      <c r="J69" s="232"/>
      <c r="L69" s="65"/>
      <c r="M69" s="66"/>
      <c r="N69" s="232"/>
      <c r="O69" s="232"/>
      <c r="P69" s="232"/>
      <c r="AI69" s="232"/>
      <c r="AJ69" s="232"/>
      <c r="AK69" s="232"/>
      <c r="AL69" s="232"/>
      <c r="AM69" s="232"/>
      <c r="AN69" s="232"/>
      <c r="AO69" s="232"/>
      <c r="AP69" s="232"/>
      <c r="AQ69" s="232"/>
      <c r="AR69" s="232"/>
      <c r="AS69" s="232"/>
      <c r="AT69" s="232"/>
      <c r="AU69" s="232"/>
      <c r="AV69" s="232"/>
    </row>
    <row r="70" spans="1:48" ht="12.95" hidden="1" customHeight="1">
      <c r="A70" s="232" t="s">
        <v>129</v>
      </c>
      <c r="B70" s="232"/>
      <c r="C70" s="63"/>
      <c r="D70" s="62"/>
      <c r="E70" s="62"/>
      <c r="F70" s="64"/>
      <c r="I70" s="65"/>
      <c r="J70" s="232"/>
      <c r="L70" s="65"/>
      <c r="M70" s="232"/>
      <c r="N70" s="232"/>
      <c r="O70" s="232"/>
      <c r="P70" s="232"/>
      <c r="AI70" s="232"/>
      <c r="AJ70" s="232"/>
      <c r="AK70" s="232"/>
      <c r="AL70" s="232"/>
      <c r="AM70" s="232"/>
      <c r="AN70" s="232"/>
      <c r="AO70" s="232"/>
      <c r="AP70" s="232"/>
      <c r="AQ70" s="232"/>
      <c r="AR70" s="232"/>
      <c r="AS70" s="232"/>
      <c r="AT70" s="232"/>
      <c r="AU70" s="232"/>
      <c r="AV70" s="232"/>
    </row>
    <row r="71" spans="1:48" ht="12.95" hidden="1" customHeight="1">
      <c r="A71" s="232" t="s">
        <v>130</v>
      </c>
      <c r="B71" s="232"/>
      <c r="C71" s="63"/>
      <c r="D71" s="62"/>
      <c r="E71" s="62"/>
      <c r="F71" s="64"/>
      <c r="I71" s="65"/>
      <c r="J71" s="232"/>
      <c r="L71" s="65"/>
      <c r="M71" s="232"/>
      <c r="N71" s="232"/>
      <c r="O71" s="232"/>
      <c r="P71" s="232"/>
      <c r="AI71" s="232"/>
      <c r="AJ71" s="232"/>
      <c r="AK71" s="232"/>
      <c r="AL71" s="232"/>
      <c r="AM71" s="232"/>
      <c r="AN71" s="232"/>
      <c r="AO71" s="232"/>
      <c r="AP71" s="232"/>
      <c r="AQ71" s="232"/>
      <c r="AR71" s="232"/>
      <c r="AS71" s="232"/>
      <c r="AT71" s="232"/>
      <c r="AU71" s="232"/>
      <c r="AV71" s="232"/>
    </row>
    <row r="72" spans="1:48" ht="12.95" hidden="1" customHeight="1">
      <c r="A72" s="232" t="s">
        <v>131</v>
      </c>
      <c r="B72" s="232"/>
      <c r="C72" s="63"/>
      <c r="D72" s="62"/>
      <c r="E72" s="62"/>
      <c r="F72" s="64"/>
      <c r="I72" s="65"/>
      <c r="J72" s="232"/>
      <c r="L72" s="65"/>
      <c r="M72" s="232"/>
      <c r="N72" s="232"/>
      <c r="O72" s="232"/>
      <c r="P72" s="232"/>
      <c r="AI72" s="232"/>
      <c r="AJ72" s="232"/>
      <c r="AK72" s="232"/>
      <c r="AL72" s="232"/>
      <c r="AM72" s="232"/>
      <c r="AN72" s="232"/>
      <c r="AO72" s="232"/>
      <c r="AP72" s="232"/>
      <c r="AQ72" s="232"/>
      <c r="AR72" s="232"/>
      <c r="AS72" s="232"/>
      <c r="AT72" s="232"/>
      <c r="AU72" s="232"/>
      <c r="AV72" s="232"/>
    </row>
    <row r="73" spans="1:48" ht="12.95" hidden="1" customHeight="1">
      <c r="A73" s="60" t="s">
        <v>132</v>
      </c>
      <c r="B73" s="63"/>
      <c r="C73" s="3"/>
      <c r="D73" s="62"/>
      <c r="E73" s="62"/>
      <c r="F73" s="64"/>
      <c r="I73" s="65"/>
      <c r="J73" s="1"/>
      <c r="L73" s="65"/>
      <c r="M73" s="63"/>
      <c r="N73" s="63"/>
      <c r="O73" s="63"/>
      <c r="P73" s="232"/>
      <c r="V73" s="129"/>
      <c r="W73" s="129"/>
      <c r="Z73" s="129"/>
      <c r="AA73" s="129"/>
      <c r="AB73" s="129"/>
      <c r="AC73" s="129"/>
      <c r="AD73" s="129"/>
      <c r="AE73" s="129"/>
      <c r="AF73" s="129"/>
      <c r="AI73" s="4"/>
      <c r="AJ73" s="4"/>
      <c r="AK73" s="4"/>
      <c r="AL73" s="4"/>
      <c r="AM73" s="4"/>
      <c r="AN73" s="4"/>
      <c r="AO73" s="4"/>
      <c r="AP73" s="4"/>
      <c r="AQ73" s="4"/>
      <c r="AR73" s="4"/>
      <c r="AS73" s="4"/>
      <c r="AT73" s="4"/>
      <c r="AU73" s="4"/>
      <c r="AV73" s="4"/>
    </row>
    <row r="74" spans="1:48" ht="12.95" hidden="1" customHeight="1">
      <c r="A74" s="61" t="s">
        <v>133</v>
      </c>
      <c r="B74" s="63"/>
      <c r="C74" s="63"/>
      <c r="D74" s="62"/>
      <c r="E74" s="62"/>
      <c r="F74" s="64"/>
      <c r="I74" s="65"/>
      <c r="J74" s="232"/>
      <c r="L74" s="65"/>
      <c r="M74" s="232"/>
      <c r="N74" s="232"/>
      <c r="O74" s="232"/>
      <c r="P74" s="232"/>
      <c r="AI74" s="232"/>
      <c r="AJ74" s="232"/>
      <c r="AK74" s="232"/>
      <c r="AL74" s="232"/>
      <c r="AM74" s="232"/>
      <c r="AN74" s="232"/>
      <c r="AO74" s="232"/>
      <c r="AP74" s="232"/>
      <c r="AQ74" s="232"/>
      <c r="AR74" s="232"/>
      <c r="AS74" s="232"/>
      <c r="AT74" s="232"/>
      <c r="AU74" s="232"/>
      <c r="AV74" s="232"/>
    </row>
    <row r="75" spans="1:48" ht="12.95" hidden="1" customHeight="1">
      <c r="A75" s="61" t="s">
        <v>134</v>
      </c>
      <c r="B75" s="63"/>
      <c r="C75" s="63"/>
      <c r="D75" s="62"/>
      <c r="E75" s="62"/>
      <c r="F75" s="64"/>
      <c r="I75" s="65"/>
      <c r="J75" s="232"/>
      <c r="L75" s="65"/>
      <c r="M75" s="232"/>
      <c r="N75" s="232"/>
      <c r="O75" s="232"/>
      <c r="P75" s="232"/>
      <c r="AI75" s="232"/>
      <c r="AJ75" s="232"/>
      <c r="AK75" s="232"/>
      <c r="AL75" s="232"/>
      <c r="AM75" s="232"/>
      <c r="AN75" s="232"/>
      <c r="AO75" s="232"/>
      <c r="AP75" s="232"/>
      <c r="AQ75" s="232"/>
      <c r="AR75" s="232"/>
      <c r="AS75" s="232"/>
      <c r="AT75" s="232"/>
      <c r="AU75" s="232"/>
      <c r="AV75" s="232"/>
    </row>
    <row r="76" spans="1:48" ht="12.95" hidden="1" customHeight="1">
      <c r="A76" s="3"/>
      <c r="B76" s="63"/>
      <c r="C76" s="63"/>
      <c r="D76" s="62"/>
      <c r="E76" s="62"/>
      <c r="F76" s="64"/>
      <c r="I76" s="65"/>
      <c r="J76" s="232"/>
      <c r="L76" s="65"/>
      <c r="M76" s="232"/>
      <c r="N76" s="232"/>
      <c r="O76" s="232"/>
      <c r="P76" s="232"/>
      <c r="AG76" s="232"/>
      <c r="AH76" s="232"/>
      <c r="AI76" s="232"/>
      <c r="AJ76" s="232"/>
      <c r="AK76" s="232"/>
      <c r="AL76" s="232"/>
      <c r="AM76" s="232"/>
      <c r="AN76" s="232"/>
      <c r="AO76" s="232"/>
      <c r="AP76" s="232"/>
      <c r="AQ76" s="232"/>
      <c r="AR76" s="232"/>
      <c r="AS76" s="232"/>
      <c r="AT76" s="232"/>
      <c r="AU76" s="232"/>
      <c r="AV76" s="232"/>
    </row>
    <row r="77" spans="1:48" ht="12.95" hidden="1" customHeight="1">
      <c r="A77" s="130" t="s">
        <v>180</v>
      </c>
      <c r="B77" s="233" t="s">
        <v>181</v>
      </c>
      <c r="C77" s="63"/>
      <c r="D77" s="62"/>
      <c r="E77" s="62"/>
      <c r="F77" s="64"/>
      <c r="I77" s="65"/>
      <c r="J77" s="232"/>
      <c r="L77" s="65"/>
      <c r="M77" s="232"/>
      <c r="N77" s="232"/>
      <c r="O77" s="232"/>
      <c r="P77" s="232"/>
      <c r="AG77" s="232"/>
      <c r="AH77" s="232"/>
      <c r="AI77" s="232"/>
      <c r="AJ77" s="232"/>
      <c r="AK77" s="232"/>
      <c r="AL77" s="232"/>
      <c r="AM77" s="232"/>
      <c r="AN77" s="232"/>
      <c r="AO77" s="232"/>
      <c r="AP77" s="232"/>
      <c r="AQ77" s="232"/>
      <c r="AR77" s="232"/>
      <c r="AS77" s="232"/>
      <c r="AT77" s="232"/>
      <c r="AU77" s="232"/>
      <c r="AV77" s="232"/>
    </row>
    <row r="78" spans="1:48" ht="12.95" hidden="1" customHeight="1">
      <c r="A78" s="61" t="s">
        <v>124</v>
      </c>
      <c r="B78" s="63"/>
      <c r="C78" s="63"/>
      <c r="D78" s="62"/>
      <c r="E78" s="62"/>
      <c r="F78" s="64"/>
      <c r="I78" s="65"/>
      <c r="J78" s="232"/>
      <c r="L78" s="65"/>
      <c r="M78" s="66"/>
      <c r="N78" s="232"/>
      <c r="O78" s="232"/>
      <c r="P78" s="232"/>
      <c r="AI78" s="232"/>
      <c r="AJ78" s="232"/>
      <c r="AK78" s="232"/>
      <c r="AL78" s="232"/>
      <c r="AM78" s="232"/>
      <c r="AN78" s="232"/>
      <c r="AO78" s="232"/>
      <c r="AP78" s="232"/>
      <c r="AQ78" s="232"/>
      <c r="AR78" s="232"/>
      <c r="AS78" s="232"/>
      <c r="AT78" s="232"/>
      <c r="AU78" s="232"/>
      <c r="AV78" s="232"/>
    </row>
    <row r="79" spans="1:48" ht="12.95" hidden="1" customHeight="1">
      <c r="A79" s="61" t="s">
        <v>125</v>
      </c>
      <c r="B79" s="63"/>
      <c r="C79" s="63"/>
      <c r="D79" s="62"/>
      <c r="E79" s="62"/>
      <c r="F79" s="64"/>
      <c r="I79" s="65"/>
      <c r="J79" s="232"/>
      <c r="L79" s="65"/>
      <c r="M79" s="232"/>
      <c r="N79" s="232"/>
      <c r="O79" s="232"/>
      <c r="P79" s="232"/>
      <c r="AI79" s="232"/>
      <c r="AJ79" s="232"/>
      <c r="AK79" s="232"/>
      <c r="AL79" s="232"/>
      <c r="AM79" s="232"/>
      <c r="AN79" s="232"/>
      <c r="AO79" s="232"/>
      <c r="AP79" s="232"/>
      <c r="AQ79" s="232"/>
      <c r="AR79" s="232"/>
      <c r="AS79" s="232"/>
      <c r="AT79" s="232"/>
      <c r="AU79" s="232"/>
      <c r="AV79" s="232"/>
    </row>
    <row r="80" spans="1:48" ht="12.95" hidden="1" customHeight="1">
      <c r="A80" s="60" t="s">
        <v>126</v>
      </c>
      <c r="B80" s="63"/>
      <c r="C80" s="63"/>
      <c r="D80" s="62"/>
      <c r="E80" s="62"/>
      <c r="F80" s="64"/>
      <c r="I80" s="65"/>
      <c r="J80" s="232"/>
      <c r="L80" s="65"/>
      <c r="M80" s="232"/>
      <c r="N80" s="232"/>
      <c r="O80" s="232"/>
      <c r="P80" s="232"/>
      <c r="AI80" s="232"/>
      <c r="AJ80" s="232"/>
      <c r="AK80" s="232"/>
      <c r="AL80" s="232"/>
      <c r="AM80" s="232"/>
      <c r="AN80" s="232"/>
      <c r="AO80" s="232"/>
      <c r="AP80" s="232"/>
      <c r="AQ80" s="232"/>
      <c r="AR80" s="232"/>
      <c r="AS80" s="232"/>
      <c r="AT80" s="232"/>
      <c r="AU80" s="232"/>
      <c r="AV80" s="232"/>
    </row>
    <row r="81" spans="1:48" ht="12.95" hidden="1" customHeight="1">
      <c r="A81" s="60" t="s">
        <v>127</v>
      </c>
      <c r="B81" s="63"/>
      <c r="C81" s="63"/>
      <c r="D81" s="62"/>
      <c r="E81" s="62"/>
      <c r="F81" s="64"/>
      <c r="I81" s="65"/>
      <c r="J81" s="232"/>
      <c r="L81" s="65"/>
      <c r="M81" s="232"/>
      <c r="N81" s="232"/>
      <c r="O81" s="232"/>
      <c r="P81" s="232"/>
      <c r="AI81" s="232"/>
      <c r="AJ81" s="232"/>
      <c r="AK81" s="232"/>
      <c r="AL81" s="232"/>
      <c r="AM81" s="232"/>
      <c r="AN81" s="232"/>
      <c r="AO81" s="232"/>
      <c r="AP81" s="232"/>
      <c r="AQ81" s="232"/>
      <c r="AR81" s="232"/>
      <c r="AS81" s="232"/>
      <c r="AT81" s="232"/>
      <c r="AU81" s="232"/>
      <c r="AV81" s="232"/>
    </row>
    <row r="82" spans="1:48" ht="12.95" hidden="1" customHeight="1">
      <c r="A82" s="232" t="s">
        <v>128</v>
      </c>
      <c r="B82" s="232"/>
      <c r="C82" s="63"/>
      <c r="D82" s="62"/>
      <c r="E82" s="62"/>
      <c r="F82" s="64"/>
      <c r="I82" s="65"/>
      <c r="J82" s="232"/>
      <c r="L82" s="65"/>
      <c r="M82" s="232"/>
      <c r="N82" s="232"/>
      <c r="O82" s="232"/>
      <c r="P82" s="232"/>
      <c r="AI82" s="232"/>
      <c r="AJ82" s="232"/>
      <c r="AK82" s="232"/>
      <c r="AL82" s="232"/>
      <c r="AM82" s="232"/>
      <c r="AN82" s="232"/>
      <c r="AO82" s="232"/>
      <c r="AP82" s="232"/>
      <c r="AQ82" s="232"/>
      <c r="AR82" s="232"/>
      <c r="AS82" s="232"/>
      <c r="AT82" s="232"/>
      <c r="AU82" s="232"/>
      <c r="AV82" s="232"/>
    </row>
    <row r="83" spans="1:48" ht="12.95" hidden="1" customHeight="1">
      <c r="A83" s="232" t="s">
        <v>129</v>
      </c>
      <c r="B83" s="232"/>
      <c r="C83" s="3"/>
      <c r="D83" s="62"/>
      <c r="E83" s="62"/>
      <c r="F83" s="64"/>
      <c r="I83" s="65"/>
      <c r="J83" s="1"/>
      <c r="L83" s="65"/>
      <c r="M83" s="63"/>
      <c r="N83" s="63"/>
      <c r="O83" s="63"/>
      <c r="P83" s="232"/>
      <c r="V83" s="129"/>
      <c r="W83" s="129"/>
      <c r="Z83" s="129"/>
      <c r="AA83" s="129"/>
      <c r="AB83" s="129"/>
      <c r="AC83" s="129"/>
      <c r="AD83" s="129"/>
      <c r="AE83" s="129"/>
      <c r="AF83" s="129"/>
      <c r="AI83" s="4"/>
      <c r="AJ83" s="4"/>
      <c r="AK83" s="4"/>
      <c r="AL83" s="4"/>
      <c r="AM83" s="4"/>
      <c r="AN83" s="4"/>
      <c r="AO83" s="4"/>
      <c r="AP83" s="4"/>
      <c r="AQ83" s="4"/>
      <c r="AR83" s="4"/>
      <c r="AS83" s="4"/>
      <c r="AT83" s="4"/>
      <c r="AU83" s="4"/>
      <c r="AV83" s="4"/>
    </row>
    <row r="84" spans="1:48" ht="12.95" hidden="1" customHeight="1">
      <c r="A84" s="232" t="s">
        <v>130</v>
      </c>
      <c r="B84" s="232"/>
      <c r="C84" s="63"/>
      <c r="D84" s="62"/>
      <c r="E84" s="62"/>
      <c r="F84" s="64"/>
      <c r="I84" s="65"/>
      <c r="J84" s="232"/>
      <c r="L84" s="65"/>
      <c r="M84" s="232"/>
      <c r="N84" s="232"/>
      <c r="O84" s="232"/>
      <c r="P84" s="232"/>
      <c r="AG84" s="232"/>
      <c r="AH84" s="232"/>
      <c r="AI84" s="232"/>
      <c r="AJ84" s="232"/>
      <c r="AK84" s="232"/>
      <c r="AL84" s="232"/>
      <c r="AM84" s="232"/>
      <c r="AN84" s="232"/>
      <c r="AO84" s="232"/>
      <c r="AP84" s="232"/>
      <c r="AQ84" s="232"/>
      <c r="AR84" s="232"/>
      <c r="AS84" s="232"/>
      <c r="AT84" s="232"/>
      <c r="AU84" s="232"/>
      <c r="AV84" s="232"/>
    </row>
    <row r="85" spans="1:48" ht="12.95" hidden="1" customHeight="1">
      <c r="A85" s="60" t="s">
        <v>131</v>
      </c>
      <c r="B85" s="63"/>
      <c r="C85" s="63"/>
      <c r="D85" s="62"/>
      <c r="E85" s="62"/>
      <c r="F85" s="64"/>
      <c r="I85" s="65"/>
      <c r="J85" s="232"/>
      <c r="L85" s="65"/>
      <c r="M85" s="232"/>
      <c r="N85" s="232"/>
      <c r="O85" s="232"/>
      <c r="P85" s="232"/>
      <c r="AG85" s="232"/>
      <c r="AH85" s="232"/>
      <c r="AI85" s="232"/>
      <c r="AJ85" s="232"/>
      <c r="AK85" s="232"/>
      <c r="AL85" s="232"/>
      <c r="AM85" s="232"/>
      <c r="AN85" s="232"/>
      <c r="AO85" s="232"/>
      <c r="AP85" s="232"/>
      <c r="AQ85" s="232"/>
      <c r="AR85" s="232"/>
      <c r="AS85" s="232"/>
      <c r="AT85" s="232"/>
      <c r="AU85" s="232"/>
      <c r="AV85" s="232"/>
    </row>
    <row r="86" spans="1:48" ht="12.95" hidden="1" customHeight="1">
      <c r="A86" s="60" t="s">
        <v>132</v>
      </c>
      <c r="B86" s="63"/>
      <c r="C86" s="63"/>
      <c r="D86" s="62"/>
      <c r="E86" s="62"/>
      <c r="F86" s="64"/>
      <c r="I86" s="65"/>
      <c r="J86" s="232"/>
      <c r="L86" s="65"/>
      <c r="M86" s="66"/>
      <c r="N86" s="232"/>
      <c r="O86" s="232"/>
      <c r="P86" s="232"/>
      <c r="AI86" s="232"/>
      <c r="AJ86" s="232"/>
      <c r="AK86" s="232"/>
      <c r="AL86" s="232"/>
      <c r="AM86" s="232"/>
      <c r="AN86" s="232"/>
      <c r="AO86" s="232"/>
      <c r="AP86" s="232"/>
      <c r="AQ86" s="232"/>
      <c r="AR86" s="232"/>
      <c r="AS86" s="232"/>
      <c r="AT86" s="232"/>
      <c r="AU86" s="232"/>
      <c r="AV86" s="232"/>
    </row>
    <row r="87" spans="1:48" ht="12.95" hidden="1" customHeight="1">
      <c r="A87" s="61" t="s">
        <v>133</v>
      </c>
      <c r="B87" s="63"/>
      <c r="C87" s="63"/>
      <c r="D87" s="62"/>
      <c r="E87" s="62"/>
      <c r="F87" s="64"/>
      <c r="I87" s="65"/>
      <c r="J87" s="232"/>
      <c r="L87" s="65"/>
      <c r="M87" s="232"/>
      <c r="N87" s="232"/>
      <c r="O87" s="232"/>
      <c r="P87" s="232"/>
      <c r="AI87" s="232"/>
      <c r="AJ87" s="232"/>
      <c r="AK87" s="232"/>
      <c r="AL87" s="232"/>
      <c r="AM87" s="232"/>
      <c r="AN87" s="232"/>
      <c r="AO87" s="232"/>
      <c r="AP87" s="232"/>
      <c r="AQ87" s="232"/>
      <c r="AR87" s="232"/>
      <c r="AS87" s="232"/>
      <c r="AT87" s="232"/>
      <c r="AU87" s="232"/>
      <c r="AV87" s="232"/>
    </row>
    <row r="88" spans="1:48" ht="12.95" hidden="1" customHeight="1">
      <c r="A88" s="61" t="s">
        <v>134</v>
      </c>
      <c r="B88" s="63"/>
      <c r="C88" s="63"/>
      <c r="D88" s="62"/>
      <c r="E88" s="62"/>
      <c r="F88" s="64"/>
      <c r="I88" s="65"/>
      <c r="J88" s="232"/>
      <c r="L88" s="65"/>
      <c r="M88" s="232"/>
      <c r="N88" s="232"/>
      <c r="O88" s="232"/>
      <c r="P88" s="232"/>
      <c r="AI88" s="232"/>
      <c r="AJ88" s="232"/>
      <c r="AK88" s="232"/>
      <c r="AL88" s="232"/>
      <c r="AM88" s="232"/>
      <c r="AN88" s="232"/>
      <c r="AO88" s="232"/>
      <c r="AP88" s="232"/>
      <c r="AQ88" s="232"/>
      <c r="AR88" s="232"/>
      <c r="AS88" s="232"/>
      <c r="AT88" s="232"/>
      <c r="AU88" s="232"/>
      <c r="AV88" s="232"/>
    </row>
    <row r="89" spans="1:48" ht="12.95" hidden="1" customHeight="1">
      <c r="A89" s="3"/>
      <c r="B89" s="63"/>
      <c r="C89" s="63"/>
      <c r="D89" s="62"/>
      <c r="E89" s="62"/>
      <c r="F89" s="64"/>
      <c r="I89" s="65"/>
      <c r="J89" s="232"/>
      <c r="L89" s="65"/>
      <c r="M89" s="232"/>
      <c r="N89" s="232"/>
      <c r="O89" s="232"/>
      <c r="P89" s="232"/>
      <c r="AI89" s="232"/>
      <c r="AJ89" s="232"/>
      <c r="AK89" s="232"/>
      <c r="AL89" s="232"/>
      <c r="AM89" s="232"/>
      <c r="AN89" s="232"/>
      <c r="AO89" s="232"/>
      <c r="AP89" s="232"/>
      <c r="AQ89" s="232"/>
      <c r="AR89" s="232"/>
      <c r="AS89" s="232"/>
      <c r="AT89" s="232"/>
      <c r="AU89" s="232"/>
      <c r="AV89" s="232"/>
    </row>
    <row r="90" spans="1:48" ht="12.95" hidden="1" customHeight="1">
      <c r="A90" s="130" t="s">
        <v>182</v>
      </c>
      <c r="B90" s="233" t="s">
        <v>183</v>
      </c>
      <c r="C90" s="63"/>
      <c r="D90" s="62"/>
      <c r="E90" s="62"/>
      <c r="F90" s="64"/>
      <c r="I90" s="65"/>
      <c r="J90" s="232"/>
      <c r="L90" s="65"/>
      <c r="M90" s="232"/>
      <c r="N90" s="232"/>
      <c r="O90" s="232"/>
      <c r="P90" s="232"/>
      <c r="AI90" s="232"/>
      <c r="AJ90" s="232"/>
      <c r="AK90" s="232"/>
      <c r="AL90" s="232"/>
      <c r="AM90" s="232"/>
      <c r="AN90" s="232"/>
      <c r="AO90" s="232"/>
      <c r="AP90" s="232"/>
      <c r="AQ90" s="232"/>
      <c r="AR90" s="232"/>
      <c r="AS90" s="232"/>
      <c r="AT90" s="232"/>
      <c r="AU90" s="232"/>
      <c r="AV90" s="232"/>
    </row>
    <row r="91" spans="1:48" ht="12.95" hidden="1" customHeight="1">
      <c r="A91" s="60" t="s">
        <v>126</v>
      </c>
      <c r="B91" s="63"/>
      <c r="C91" s="63"/>
      <c r="D91" s="62"/>
      <c r="E91" s="62"/>
      <c r="F91" s="64"/>
      <c r="I91" s="65"/>
      <c r="J91" s="232"/>
      <c r="L91" s="65"/>
      <c r="M91" s="232"/>
      <c r="N91" s="232"/>
      <c r="O91" s="232"/>
      <c r="P91" s="232"/>
      <c r="AI91" s="232"/>
      <c r="AJ91" s="232"/>
      <c r="AK91" s="232"/>
      <c r="AL91" s="232"/>
      <c r="AM91" s="232"/>
      <c r="AN91" s="232"/>
      <c r="AO91" s="232"/>
      <c r="AP91" s="232"/>
      <c r="AQ91" s="232"/>
      <c r="AR91" s="232"/>
      <c r="AS91" s="232"/>
      <c r="AT91" s="232"/>
      <c r="AU91" s="232"/>
      <c r="AV91" s="232"/>
    </row>
    <row r="92" spans="1:48" ht="12.95" hidden="1" customHeight="1">
      <c r="A92" s="60" t="s">
        <v>127</v>
      </c>
      <c r="B92" s="63"/>
      <c r="C92" s="63"/>
      <c r="D92" s="62"/>
      <c r="E92" s="62"/>
      <c r="F92" s="64"/>
      <c r="I92" s="65"/>
      <c r="J92" s="232"/>
      <c r="L92" s="65"/>
      <c r="M92" s="232"/>
      <c r="N92" s="232"/>
      <c r="O92" s="232"/>
      <c r="P92" s="232"/>
      <c r="AI92" s="232"/>
      <c r="AJ92" s="232"/>
      <c r="AK92" s="232"/>
      <c r="AL92" s="232"/>
      <c r="AM92" s="232"/>
      <c r="AN92" s="232"/>
      <c r="AO92" s="232"/>
      <c r="AP92" s="232"/>
      <c r="AQ92" s="232"/>
      <c r="AR92" s="232"/>
      <c r="AS92" s="232"/>
      <c r="AT92" s="232"/>
      <c r="AU92" s="232"/>
      <c r="AV92" s="232"/>
    </row>
    <row r="93" spans="1:48" ht="12.95" hidden="1" customHeight="1">
      <c r="A93" s="60" t="s">
        <v>128</v>
      </c>
      <c r="B93" s="63"/>
      <c r="C93" s="63"/>
      <c r="D93" s="62"/>
      <c r="E93" s="62"/>
      <c r="F93" s="64"/>
      <c r="I93" s="65"/>
      <c r="J93" s="232"/>
      <c r="L93" s="65"/>
      <c r="M93" s="232"/>
      <c r="N93" s="232"/>
      <c r="O93" s="232"/>
      <c r="P93" s="232"/>
      <c r="AI93" s="232"/>
      <c r="AJ93" s="232"/>
      <c r="AK93" s="232"/>
      <c r="AL93" s="232"/>
      <c r="AM93" s="232"/>
      <c r="AN93" s="232"/>
      <c r="AO93" s="232"/>
      <c r="AP93" s="232"/>
      <c r="AQ93" s="232"/>
      <c r="AR93" s="232"/>
      <c r="AS93" s="232"/>
      <c r="AT93" s="232"/>
      <c r="AU93" s="232"/>
      <c r="AV93" s="232"/>
    </row>
    <row r="94" spans="1:48" ht="12.95" hidden="1" customHeight="1">
      <c r="A94" s="232" t="s">
        <v>129</v>
      </c>
      <c r="B94" s="232"/>
      <c r="C94" s="63"/>
      <c r="D94" s="62"/>
      <c r="E94" s="62"/>
      <c r="F94" s="64"/>
      <c r="I94" s="65"/>
      <c r="J94" s="232"/>
      <c r="L94" s="65"/>
      <c r="M94" s="232"/>
      <c r="N94" s="232"/>
      <c r="O94" s="232"/>
      <c r="P94" s="232"/>
      <c r="AI94" s="232"/>
      <c r="AJ94" s="232"/>
      <c r="AK94" s="232"/>
      <c r="AL94" s="232"/>
      <c r="AM94" s="232"/>
      <c r="AN94" s="232"/>
      <c r="AO94" s="232"/>
      <c r="AP94" s="232"/>
      <c r="AQ94" s="232"/>
      <c r="AR94" s="232"/>
      <c r="AS94" s="232"/>
      <c r="AT94" s="232"/>
      <c r="AU94" s="232"/>
      <c r="AV94" s="232"/>
    </row>
    <row r="95" spans="1:48" ht="12.95" hidden="1" customHeight="1">
      <c r="A95" s="232" t="s">
        <v>130</v>
      </c>
      <c r="B95" s="232"/>
      <c r="C95" s="63"/>
      <c r="D95" s="62"/>
      <c r="E95" s="62"/>
      <c r="F95" s="64"/>
      <c r="I95" s="65"/>
      <c r="J95" s="232"/>
      <c r="L95" s="65"/>
      <c r="M95" s="232"/>
      <c r="N95" s="232"/>
      <c r="O95" s="232"/>
      <c r="P95" s="232"/>
      <c r="AI95" s="232"/>
      <c r="AJ95" s="232"/>
      <c r="AK95" s="232"/>
      <c r="AL95" s="232"/>
      <c r="AM95" s="232"/>
      <c r="AN95" s="232"/>
      <c r="AO95" s="232"/>
      <c r="AP95" s="232"/>
      <c r="AQ95" s="232"/>
      <c r="AR95" s="232"/>
      <c r="AS95" s="232"/>
      <c r="AT95" s="232"/>
      <c r="AU95" s="232"/>
      <c r="AV95" s="232"/>
    </row>
    <row r="96" spans="1:48" ht="12.95" hidden="1" customHeight="1">
      <c r="A96" s="232" t="s">
        <v>131</v>
      </c>
      <c r="B96" s="232"/>
      <c r="C96" s="63"/>
      <c r="D96" s="62"/>
      <c r="E96" s="62"/>
      <c r="F96" s="64"/>
      <c r="I96" s="65"/>
      <c r="J96" s="232"/>
      <c r="L96" s="65"/>
      <c r="M96" s="232"/>
      <c r="N96" s="232"/>
      <c r="O96" s="232"/>
      <c r="P96" s="232"/>
      <c r="AI96" s="232"/>
      <c r="AJ96" s="232"/>
      <c r="AK96" s="232"/>
      <c r="AL96" s="232"/>
      <c r="AM96" s="232"/>
      <c r="AN96" s="232"/>
      <c r="AO96" s="232"/>
      <c r="AP96" s="232"/>
      <c r="AQ96" s="232"/>
      <c r="AR96" s="232"/>
      <c r="AS96" s="232"/>
      <c r="AT96" s="232"/>
      <c r="AU96" s="232"/>
      <c r="AV96" s="232"/>
    </row>
    <row r="97" spans="1:48" ht="12.95" hidden="1" customHeight="1">
      <c r="A97" s="60" t="s">
        <v>132</v>
      </c>
      <c r="B97" s="63"/>
      <c r="C97" s="63"/>
      <c r="D97" s="62"/>
      <c r="E97" s="62"/>
      <c r="F97" s="64"/>
      <c r="I97" s="65"/>
      <c r="J97" s="232"/>
      <c r="L97" s="65"/>
      <c r="M97" s="232"/>
      <c r="N97" s="232"/>
      <c r="O97" s="232"/>
      <c r="P97" s="232"/>
      <c r="AI97" s="232"/>
      <c r="AJ97" s="232"/>
      <c r="AK97" s="232"/>
      <c r="AL97" s="232"/>
      <c r="AM97" s="232"/>
      <c r="AN97" s="232"/>
      <c r="AO97" s="232"/>
      <c r="AP97" s="232"/>
      <c r="AQ97" s="232"/>
      <c r="AR97" s="232"/>
      <c r="AS97" s="232"/>
      <c r="AT97" s="232"/>
      <c r="AU97" s="232"/>
      <c r="AV97" s="232"/>
    </row>
    <row r="98" spans="1:48" ht="12.95" hidden="1" customHeight="1">
      <c r="A98" s="61" t="s">
        <v>133</v>
      </c>
      <c r="B98" s="63"/>
      <c r="C98" s="63"/>
      <c r="D98" s="62"/>
      <c r="E98" s="62"/>
      <c r="F98" s="64"/>
      <c r="I98" s="65"/>
      <c r="J98" s="232"/>
      <c r="L98" s="65"/>
      <c r="M98" s="232"/>
      <c r="N98" s="232"/>
      <c r="O98" s="232"/>
      <c r="P98" s="232"/>
      <c r="AI98" s="232"/>
      <c r="AJ98" s="232"/>
      <c r="AK98" s="232"/>
      <c r="AL98" s="232"/>
      <c r="AM98" s="232"/>
      <c r="AN98" s="232"/>
      <c r="AO98" s="232"/>
      <c r="AP98" s="232"/>
      <c r="AQ98" s="232"/>
      <c r="AR98" s="232"/>
      <c r="AS98" s="232"/>
      <c r="AT98" s="232"/>
      <c r="AU98" s="232"/>
      <c r="AV98" s="232"/>
    </row>
    <row r="99" spans="1:48" ht="12.95" hidden="1" customHeight="1">
      <c r="A99" s="61" t="s">
        <v>134</v>
      </c>
      <c r="B99" s="63"/>
      <c r="C99" s="63"/>
      <c r="D99" s="62"/>
      <c r="E99" s="62"/>
      <c r="F99" s="64"/>
      <c r="I99" s="65"/>
      <c r="J99" s="232"/>
      <c r="L99" s="65"/>
      <c r="M99" s="232"/>
      <c r="N99" s="232"/>
      <c r="O99" s="232"/>
      <c r="P99" s="232"/>
      <c r="AI99" s="232"/>
      <c r="AJ99" s="232"/>
      <c r="AK99" s="232"/>
      <c r="AL99" s="232"/>
      <c r="AM99" s="232"/>
      <c r="AN99" s="232"/>
      <c r="AO99" s="232"/>
      <c r="AP99" s="232"/>
      <c r="AQ99" s="232"/>
      <c r="AR99" s="232"/>
      <c r="AS99" s="232"/>
      <c r="AT99" s="232"/>
      <c r="AU99" s="232"/>
      <c r="AV99" s="232"/>
    </row>
    <row r="100" spans="1:48" ht="12.95" hidden="1" customHeight="1">
      <c r="A100" s="3"/>
      <c r="B100" s="63"/>
      <c r="C100" s="63"/>
      <c r="D100" s="62"/>
      <c r="E100" s="62"/>
      <c r="F100" s="64"/>
      <c r="I100" s="65"/>
      <c r="J100" s="232"/>
      <c r="L100" s="65"/>
      <c r="M100" s="232"/>
      <c r="N100" s="232"/>
      <c r="O100" s="232"/>
      <c r="P100" s="232"/>
      <c r="AI100" s="232"/>
      <c r="AJ100" s="232"/>
      <c r="AK100" s="232"/>
      <c r="AL100" s="232"/>
      <c r="AM100" s="232"/>
      <c r="AN100" s="232"/>
      <c r="AO100" s="232"/>
      <c r="AP100" s="232"/>
      <c r="AQ100" s="232"/>
      <c r="AR100" s="232"/>
      <c r="AS100" s="232"/>
      <c r="AT100" s="232"/>
      <c r="AU100" s="232"/>
      <c r="AV100" s="232"/>
    </row>
    <row r="101" spans="1:48" ht="12.95" hidden="1" customHeight="1">
      <c r="A101" s="130" t="s">
        <v>184</v>
      </c>
      <c r="B101" s="233" t="s">
        <v>185</v>
      </c>
      <c r="C101" s="63"/>
      <c r="D101" s="62"/>
      <c r="E101" s="62"/>
      <c r="F101" s="64"/>
      <c r="I101" s="65"/>
      <c r="J101" s="232"/>
      <c r="L101" s="65"/>
      <c r="M101" s="232"/>
      <c r="N101" s="232"/>
      <c r="O101" s="232"/>
      <c r="P101" s="232"/>
      <c r="AI101" s="232"/>
      <c r="AJ101" s="232"/>
      <c r="AK101" s="232"/>
      <c r="AL101" s="232"/>
      <c r="AM101" s="232"/>
      <c r="AN101" s="232"/>
      <c r="AO101" s="232"/>
      <c r="AP101" s="232"/>
      <c r="AQ101" s="232"/>
      <c r="AR101" s="232"/>
      <c r="AS101" s="232"/>
      <c r="AT101" s="232"/>
      <c r="AU101" s="232"/>
      <c r="AV101" s="232"/>
    </row>
    <row r="102" spans="1:48" ht="12.95" hidden="1" customHeight="1">
      <c r="A102" s="60" t="s">
        <v>128</v>
      </c>
      <c r="B102" s="63"/>
      <c r="C102" s="63"/>
      <c r="D102" s="62"/>
      <c r="E102" s="62"/>
      <c r="F102" s="64"/>
      <c r="I102" s="65"/>
      <c r="J102" s="232"/>
      <c r="L102" s="65"/>
      <c r="M102" s="232"/>
      <c r="N102" s="232"/>
      <c r="O102" s="232"/>
      <c r="P102" s="232"/>
      <c r="AI102" s="232"/>
      <c r="AJ102" s="232"/>
      <c r="AK102" s="232"/>
      <c r="AL102" s="232"/>
      <c r="AM102" s="232"/>
      <c r="AN102" s="232"/>
      <c r="AO102" s="232"/>
      <c r="AP102" s="232"/>
      <c r="AQ102" s="232"/>
      <c r="AR102" s="232"/>
      <c r="AS102" s="232"/>
      <c r="AT102" s="232"/>
      <c r="AU102" s="232"/>
      <c r="AV102" s="232"/>
    </row>
    <row r="103" spans="1:48" ht="12.95" hidden="1" customHeight="1">
      <c r="A103" s="232" t="s">
        <v>129</v>
      </c>
      <c r="B103" s="232"/>
      <c r="C103" s="63"/>
      <c r="D103" s="62"/>
      <c r="E103" s="62"/>
      <c r="F103" s="64"/>
      <c r="I103" s="65"/>
      <c r="J103" s="232"/>
      <c r="L103" s="65"/>
      <c r="M103" s="232"/>
      <c r="N103" s="232"/>
      <c r="O103" s="232"/>
      <c r="P103" s="232"/>
      <c r="AI103" s="232"/>
      <c r="AJ103" s="232"/>
      <c r="AK103" s="232"/>
      <c r="AL103" s="232"/>
      <c r="AM103" s="232"/>
      <c r="AN103" s="232"/>
      <c r="AO103" s="232"/>
      <c r="AP103" s="232"/>
      <c r="AQ103" s="232"/>
      <c r="AR103" s="232"/>
      <c r="AS103" s="232"/>
      <c r="AT103" s="232"/>
      <c r="AU103" s="232"/>
      <c r="AV103" s="232"/>
    </row>
    <row r="104" spans="1:48" ht="12.95" hidden="1" customHeight="1">
      <c r="A104" s="232" t="s">
        <v>130</v>
      </c>
      <c r="B104" s="232"/>
      <c r="C104" s="63"/>
      <c r="D104" s="62"/>
      <c r="E104" s="62"/>
      <c r="F104" s="64"/>
      <c r="I104" s="65"/>
      <c r="J104" s="232"/>
      <c r="L104" s="65"/>
      <c r="M104" s="232"/>
      <c r="N104" s="232"/>
      <c r="O104" s="232"/>
      <c r="P104" s="232"/>
      <c r="AI104" s="232"/>
      <c r="AJ104" s="232"/>
      <c r="AK104" s="232"/>
      <c r="AL104" s="232"/>
      <c r="AM104" s="232"/>
      <c r="AN104" s="232"/>
      <c r="AO104" s="232"/>
      <c r="AP104" s="232"/>
      <c r="AQ104" s="232"/>
      <c r="AR104" s="232"/>
      <c r="AS104" s="232"/>
      <c r="AT104" s="232"/>
      <c r="AU104" s="232"/>
      <c r="AV104" s="232"/>
    </row>
    <row r="105" spans="1:48" ht="12.95" hidden="1" customHeight="1">
      <c r="A105" s="232" t="s">
        <v>131</v>
      </c>
      <c r="B105" s="232"/>
      <c r="C105" s="63"/>
      <c r="D105" s="62"/>
      <c r="E105" s="62"/>
      <c r="F105" s="64"/>
      <c r="I105" s="65"/>
      <c r="J105" s="232"/>
      <c r="L105" s="65"/>
      <c r="M105" s="232"/>
      <c r="N105" s="232"/>
      <c r="O105" s="232"/>
      <c r="P105" s="232"/>
      <c r="AI105" s="232"/>
      <c r="AJ105" s="232"/>
      <c r="AK105" s="232"/>
      <c r="AL105" s="232"/>
      <c r="AM105" s="232"/>
      <c r="AN105" s="232"/>
      <c r="AO105" s="232"/>
      <c r="AP105" s="232"/>
      <c r="AQ105" s="232"/>
      <c r="AR105" s="232"/>
      <c r="AS105" s="232"/>
      <c r="AT105" s="232"/>
      <c r="AU105" s="232"/>
      <c r="AV105" s="232"/>
    </row>
    <row r="106" spans="1:48" ht="12.95" hidden="1" customHeight="1">
      <c r="A106" s="60" t="s">
        <v>132</v>
      </c>
      <c r="B106" s="63"/>
      <c r="C106" s="63"/>
      <c r="D106" s="62"/>
      <c r="E106" s="62"/>
      <c r="F106" s="64"/>
      <c r="I106" s="65"/>
      <c r="J106" s="232"/>
      <c r="L106" s="65"/>
      <c r="M106" s="232"/>
      <c r="N106" s="232"/>
      <c r="O106" s="232"/>
      <c r="P106" s="232"/>
      <c r="AI106" s="232"/>
      <c r="AJ106" s="232"/>
      <c r="AK106" s="232"/>
      <c r="AL106" s="232"/>
      <c r="AM106" s="232"/>
      <c r="AN106" s="232"/>
      <c r="AO106" s="232"/>
      <c r="AP106" s="232"/>
      <c r="AQ106" s="232"/>
      <c r="AR106" s="232"/>
      <c r="AS106" s="232"/>
      <c r="AT106" s="232"/>
      <c r="AU106" s="232"/>
      <c r="AV106" s="232"/>
    </row>
    <row r="107" spans="1:48" ht="12.95" hidden="1" customHeight="1">
      <c r="A107" s="61" t="s">
        <v>133</v>
      </c>
      <c r="B107" s="63"/>
      <c r="C107" s="63"/>
      <c r="D107" s="62"/>
      <c r="E107" s="62"/>
      <c r="F107" s="64"/>
      <c r="I107" s="65"/>
      <c r="J107" s="232"/>
      <c r="L107" s="65"/>
      <c r="M107" s="232"/>
      <c r="N107" s="232"/>
      <c r="O107" s="232"/>
      <c r="P107" s="232"/>
      <c r="AI107" s="232"/>
      <c r="AJ107" s="232"/>
      <c r="AK107" s="232"/>
      <c r="AL107" s="232"/>
      <c r="AM107" s="232"/>
      <c r="AN107" s="232"/>
      <c r="AO107" s="232"/>
      <c r="AP107" s="232"/>
      <c r="AQ107" s="232"/>
      <c r="AR107" s="232"/>
      <c r="AS107" s="232"/>
      <c r="AT107" s="232"/>
      <c r="AU107" s="232"/>
      <c r="AV107" s="232"/>
    </row>
    <row r="108" spans="1:48" ht="12.95" hidden="1" customHeight="1">
      <c r="A108" s="61" t="s">
        <v>134</v>
      </c>
      <c r="B108" s="63"/>
      <c r="C108" s="63"/>
      <c r="D108" s="62"/>
      <c r="E108" s="62"/>
      <c r="F108" s="64"/>
      <c r="I108" s="65"/>
      <c r="J108" s="232"/>
      <c r="L108" s="65"/>
      <c r="M108" s="232"/>
      <c r="N108" s="232"/>
      <c r="O108" s="232"/>
      <c r="P108" s="232"/>
      <c r="AI108" s="232"/>
      <c r="AJ108" s="232"/>
      <c r="AK108" s="232"/>
      <c r="AL108" s="232"/>
      <c r="AM108" s="232"/>
      <c r="AN108" s="232"/>
      <c r="AO108" s="232"/>
      <c r="AP108" s="232"/>
      <c r="AQ108" s="232"/>
      <c r="AR108" s="232"/>
      <c r="AS108" s="232"/>
      <c r="AT108" s="232"/>
      <c r="AU108" s="232"/>
      <c r="AV108" s="232"/>
    </row>
    <row r="109" spans="1:48" ht="12.95" hidden="1" customHeight="1">
      <c r="A109" s="3"/>
      <c r="B109" s="63"/>
      <c r="C109" s="63"/>
      <c r="D109" s="62"/>
      <c r="E109" s="62"/>
      <c r="F109" s="64"/>
      <c r="I109" s="65"/>
      <c r="J109" s="232"/>
      <c r="L109" s="65"/>
      <c r="M109" s="232"/>
      <c r="N109" s="232"/>
      <c r="O109" s="232"/>
      <c r="P109" s="232"/>
      <c r="AI109" s="232"/>
      <c r="AJ109" s="232"/>
      <c r="AK109" s="232"/>
      <c r="AL109" s="232"/>
      <c r="AM109" s="232"/>
      <c r="AN109" s="232"/>
      <c r="AO109" s="232"/>
      <c r="AP109" s="232"/>
      <c r="AQ109" s="232"/>
      <c r="AR109" s="232"/>
      <c r="AS109" s="232"/>
      <c r="AT109" s="232"/>
      <c r="AU109" s="232"/>
      <c r="AV109" s="232"/>
    </row>
    <row r="110" spans="1:48" ht="12.95" hidden="1" customHeight="1">
      <c r="A110" s="130" t="s">
        <v>186</v>
      </c>
      <c r="B110" s="233" t="s">
        <v>187</v>
      </c>
      <c r="C110" s="63"/>
      <c r="D110" s="232"/>
      <c r="F110" s="64"/>
      <c r="I110" s="65"/>
      <c r="J110" s="232"/>
      <c r="L110" s="65"/>
      <c r="M110" s="63"/>
      <c r="N110" s="63"/>
      <c r="O110" s="63"/>
      <c r="P110" s="232"/>
      <c r="AI110" s="232"/>
      <c r="AJ110" s="232"/>
      <c r="AK110" s="232"/>
      <c r="AL110" s="232"/>
      <c r="AM110" s="232"/>
      <c r="AN110" s="232"/>
      <c r="AO110" s="232"/>
      <c r="AP110" s="232"/>
      <c r="AQ110" s="232"/>
      <c r="AR110" s="232"/>
      <c r="AS110" s="232"/>
      <c r="AT110" s="232"/>
      <c r="AU110" s="232"/>
      <c r="AV110" s="232"/>
    </row>
    <row r="111" spans="1:48" ht="12.95" hidden="1" customHeight="1">
      <c r="A111" s="60" t="s">
        <v>126</v>
      </c>
      <c r="B111" s="63"/>
      <c r="C111" s="3"/>
      <c r="D111" s="62"/>
      <c r="E111" s="62"/>
      <c r="F111" s="64"/>
      <c r="I111" s="65"/>
      <c r="J111" s="1"/>
      <c r="L111" s="65"/>
      <c r="M111" s="63"/>
      <c r="N111" s="63"/>
      <c r="O111" s="63"/>
      <c r="P111" s="232"/>
      <c r="V111" s="129"/>
      <c r="W111" s="129"/>
      <c r="Z111" s="129"/>
      <c r="AA111" s="129"/>
      <c r="AB111" s="129"/>
      <c r="AC111" s="129"/>
      <c r="AD111" s="129"/>
      <c r="AE111" s="129"/>
      <c r="AF111" s="129"/>
      <c r="AI111" s="4"/>
      <c r="AJ111" s="4"/>
      <c r="AK111" s="4"/>
      <c r="AL111" s="4"/>
      <c r="AM111" s="4"/>
      <c r="AN111" s="4"/>
      <c r="AO111" s="4"/>
      <c r="AP111" s="4"/>
      <c r="AQ111" s="4"/>
      <c r="AR111" s="4"/>
      <c r="AS111" s="4"/>
      <c r="AT111" s="4"/>
      <c r="AU111" s="4"/>
      <c r="AV111" s="4"/>
    </row>
    <row r="112" spans="1:48" ht="12.95" hidden="1" customHeight="1">
      <c r="A112" s="60" t="s">
        <v>127</v>
      </c>
      <c r="B112" s="63"/>
      <c r="C112" s="63"/>
      <c r="D112" s="62"/>
      <c r="E112" s="62"/>
      <c r="F112" s="64"/>
      <c r="I112" s="65"/>
      <c r="J112" s="232"/>
      <c r="L112" s="65"/>
      <c r="M112" s="232"/>
      <c r="N112" s="232"/>
      <c r="O112" s="232"/>
      <c r="P112" s="232"/>
      <c r="AI112" s="232"/>
      <c r="AJ112" s="232"/>
      <c r="AK112" s="232"/>
      <c r="AL112" s="232"/>
      <c r="AM112" s="232"/>
      <c r="AN112" s="232"/>
      <c r="AO112" s="232"/>
      <c r="AP112" s="232"/>
      <c r="AQ112" s="232"/>
      <c r="AR112" s="232"/>
      <c r="AS112" s="232"/>
      <c r="AT112" s="232"/>
      <c r="AU112" s="232"/>
      <c r="AV112" s="232"/>
    </row>
    <row r="113" spans="1:34" ht="12.95" hidden="1" customHeight="1">
      <c r="A113" s="60" t="s">
        <v>132</v>
      </c>
      <c r="B113" s="63"/>
      <c r="C113" s="63"/>
      <c r="D113" s="62"/>
      <c r="E113" s="62"/>
      <c r="F113" s="64"/>
      <c r="I113" s="65"/>
      <c r="J113" s="232"/>
      <c r="L113" s="65"/>
      <c r="M113" s="232"/>
      <c r="N113" s="232"/>
      <c r="O113" s="232"/>
      <c r="P113" s="232"/>
    </row>
    <row r="114" spans="1:34" ht="12.95" hidden="1" customHeight="1">
      <c r="A114" s="61" t="s">
        <v>133</v>
      </c>
      <c r="B114" s="63"/>
      <c r="C114" s="63"/>
      <c r="D114" s="62"/>
      <c r="E114" s="62"/>
      <c r="F114" s="64"/>
      <c r="I114" s="65"/>
      <c r="J114" s="232"/>
      <c r="L114" s="65"/>
      <c r="M114" s="232"/>
      <c r="N114" s="232"/>
      <c r="O114" s="232"/>
      <c r="P114" s="232"/>
    </row>
    <row r="115" spans="1:34" ht="12.95" hidden="1" customHeight="1">
      <c r="A115" s="61" t="s">
        <v>134</v>
      </c>
      <c r="B115" s="63"/>
      <c r="C115" s="63"/>
      <c r="D115" s="62"/>
      <c r="E115" s="62"/>
      <c r="F115" s="64"/>
      <c r="I115" s="65"/>
      <c r="J115" s="232"/>
      <c r="L115" s="65"/>
      <c r="M115" s="66"/>
      <c r="N115" s="232"/>
      <c r="O115" s="232"/>
      <c r="P115" s="232"/>
    </row>
    <row r="116" spans="1:34" ht="12.95" hidden="1" customHeight="1">
      <c r="A116" s="3"/>
      <c r="B116" s="63"/>
      <c r="C116" s="63"/>
      <c r="D116" s="62"/>
      <c r="E116" s="62"/>
      <c r="F116" s="64"/>
      <c r="I116" s="65"/>
      <c r="J116" s="232"/>
      <c r="L116" s="65"/>
      <c r="M116" s="232"/>
      <c r="N116" s="232"/>
      <c r="O116" s="232"/>
      <c r="P116" s="232"/>
    </row>
    <row r="117" spans="1:34" ht="12.95" hidden="1" customHeight="1">
      <c r="A117" s="130" t="s">
        <v>188</v>
      </c>
      <c r="B117" s="233" t="s">
        <v>189</v>
      </c>
      <c r="C117" s="63"/>
      <c r="D117" s="62"/>
      <c r="E117" s="62"/>
      <c r="F117" s="64"/>
      <c r="I117" s="65"/>
      <c r="J117" s="232"/>
      <c r="L117" s="65"/>
      <c r="M117" s="232"/>
      <c r="N117" s="232"/>
      <c r="O117" s="232"/>
      <c r="P117" s="232"/>
    </row>
    <row r="118" spans="1:34" ht="12.95" hidden="1" customHeight="1">
      <c r="A118" s="60" t="s">
        <v>126</v>
      </c>
      <c r="B118" s="63"/>
      <c r="C118" s="63"/>
      <c r="D118" s="62"/>
      <c r="E118" s="62"/>
      <c r="F118" s="64"/>
      <c r="I118" s="65"/>
      <c r="J118" s="232"/>
      <c r="L118" s="65"/>
      <c r="M118" s="232"/>
      <c r="N118" s="232"/>
      <c r="O118" s="232"/>
      <c r="P118" s="232"/>
    </row>
    <row r="119" spans="1:34" ht="12.95" hidden="1" customHeight="1">
      <c r="A119" s="60" t="s">
        <v>127</v>
      </c>
      <c r="B119" s="63"/>
      <c r="C119" s="62"/>
      <c r="D119" s="62"/>
      <c r="E119" s="62"/>
      <c r="F119" s="64"/>
      <c r="G119" s="232"/>
      <c r="I119" s="65"/>
      <c r="J119" s="232"/>
      <c r="L119" s="65"/>
      <c r="O119" s="1"/>
      <c r="P119" s="232"/>
      <c r="AG119" s="232"/>
      <c r="AH119" s="232"/>
    </row>
    <row r="120" spans="1:34" ht="12.95" hidden="1" customHeight="1">
      <c r="A120" s="60" t="s">
        <v>128</v>
      </c>
      <c r="B120" s="63"/>
      <c r="C120" s="62"/>
      <c r="D120" s="62"/>
      <c r="E120" s="62"/>
      <c r="F120" s="232"/>
      <c r="G120" s="232"/>
      <c r="I120" s="65"/>
      <c r="J120" s="232"/>
      <c r="L120" s="65"/>
      <c r="O120" s="1"/>
      <c r="P120" s="232"/>
      <c r="AG120" s="232"/>
      <c r="AH120" s="232"/>
    </row>
    <row r="121" spans="1:34" ht="12.95" hidden="1" customHeight="1">
      <c r="A121" s="232" t="s">
        <v>129</v>
      </c>
      <c r="B121" s="232"/>
      <c r="C121" s="62"/>
      <c r="D121" s="62"/>
      <c r="E121" s="62"/>
      <c r="F121" s="232"/>
      <c r="G121" s="232"/>
      <c r="I121" s="65"/>
      <c r="J121" s="232"/>
      <c r="L121" s="65"/>
      <c r="M121" s="232"/>
      <c r="N121" s="232"/>
      <c r="O121" s="232"/>
      <c r="P121" s="232"/>
      <c r="AG121" s="232"/>
      <c r="AH121" s="232"/>
    </row>
    <row r="122" spans="1:34" ht="12.95" hidden="1" customHeight="1">
      <c r="A122" s="232" t="s">
        <v>130</v>
      </c>
      <c r="B122" s="232"/>
      <c r="C122" s="62"/>
      <c r="D122" s="62"/>
      <c r="E122" s="62"/>
      <c r="F122" s="232"/>
      <c r="G122" s="232"/>
      <c r="I122" s="65"/>
      <c r="J122" s="232"/>
      <c r="L122" s="65"/>
      <c r="M122" s="232"/>
      <c r="N122" s="232"/>
      <c r="O122" s="232"/>
      <c r="P122" s="232"/>
      <c r="AG122" s="232"/>
      <c r="AH122" s="232"/>
    </row>
    <row r="123" spans="1:34" ht="12.95" hidden="1" customHeight="1">
      <c r="A123" s="232" t="s">
        <v>131</v>
      </c>
      <c r="B123" s="232"/>
      <c r="C123" s="62"/>
      <c r="D123" s="62"/>
      <c r="E123" s="62"/>
      <c r="F123" s="232"/>
      <c r="G123" s="232"/>
      <c r="I123" s="65"/>
      <c r="J123" s="232"/>
      <c r="L123" s="65"/>
      <c r="M123" s="232"/>
      <c r="N123" s="232"/>
      <c r="O123" s="232"/>
      <c r="P123" s="232"/>
      <c r="AG123" s="232"/>
      <c r="AH123" s="232"/>
    </row>
    <row r="124" spans="1:34" ht="12.95" hidden="1" customHeight="1">
      <c r="A124" s="61" t="s">
        <v>133</v>
      </c>
      <c r="B124" s="63"/>
      <c r="C124" s="62"/>
      <c r="D124" s="62"/>
      <c r="E124" s="62"/>
      <c r="F124" s="232"/>
      <c r="G124" s="232"/>
      <c r="I124" s="65"/>
      <c r="J124" s="232"/>
      <c r="L124" s="65"/>
      <c r="M124" s="232"/>
      <c r="N124" s="232"/>
      <c r="O124" s="232"/>
      <c r="P124" s="232"/>
      <c r="AG124" s="232"/>
      <c r="AH124" s="232"/>
    </row>
    <row r="125" spans="1:34" ht="12.95" hidden="1" customHeight="1">
      <c r="A125" s="61" t="s">
        <v>134</v>
      </c>
      <c r="B125" s="63"/>
      <c r="C125" s="62"/>
      <c r="D125" s="62"/>
      <c r="E125" s="62"/>
      <c r="F125" s="232"/>
      <c r="G125" s="232"/>
      <c r="I125" s="65"/>
      <c r="J125" s="232"/>
      <c r="L125" s="65"/>
      <c r="M125" s="232"/>
      <c r="N125" s="232"/>
      <c r="O125" s="232"/>
      <c r="P125" s="232"/>
      <c r="AG125" s="232"/>
      <c r="AH125" s="232"/>
    </row>
    <row r="126" spans="1:34" ht="12.95" hidden="1" customHeight="1">
      <c r="A126" s="62"/>
      <c r="B126" s="232"/>
      <c r="C126" s="62"/>
      <c r="D126" s="62"/>
      <c r="E126" s="62"/>
      <c r="F126" s="232"/>
      <c r="G126" s="232"/>
      <c r="I126" s="65"/>
      <c r="J126" s="232"/>
      <c r="L126" s="65"/>
      <c r="M126" s="232"/>
      <c r="N126" s="232"/>
      <c r="O126" s="232"/>
      <c r="P126" s="232"/>
      <c r="AG126" s="232"/>
      <c r="AH126" s="232"/>
    </row>
    <row r="127" spans="1:34" ht="12.95" hidden="1" customHeight="1">
      <c r="A127" s="130" t="s">
        <v>190</v>
      </c>
      <c r="B127" s="233" t="s">
        <v>191</v>
      </c>
      <c r="C127" s="62"/>
      <c r="D127" s="62"/>
      <c r="E127" s="62"/>
      <c r="F127" s="232"/>
      <c r="G127" s="232"/>
      <c r="I127" s="65"/>
      <c r="J127" s="232"/>
      <c r="L127" s="65"/>
      <c r="M127" s="232"/>
      <c r="N127" s="232"/>
      <c r="O127" s="232"/>
      <c r="P127" s="232"/>
      <c r="AG127" s="232"/>
      <c r="AH127" s="232"/>
    </row>
    <row r="128" spans="1:34" ht="12.95" hidden="1" customHeight="1">
      <c r="A128" s="59" t="s">
        <v>119</v>
      </c>
      <c r="B128" s="63"/>
      <c r="C128" s="62"/>
      <c r="D128" s="62"/>
      <c r="E128" s="62"/>
      <c r="F128" s="232"/>
      <c r="G128" s="232"/>
      <c r="I128" s="65"/>
      <c r="J128" s="232"/>
      <c r="L128" s="65"/>
      <c r="M128" s="232"/>
      <c r="N128" s="232"/>
      <c r="O128" s="232"/>
      <c r="P128" s="232"/>
      <c r="AG128" s="232"/>
      <c r="AH128" s="232"/>
    </row>
    <row r="129" spans="1:34" ht="12.95" hidden="1" customHeight="1">
      <c r="A129" s="60" t="s">
        <v>126</v>
      </c>
      <c r="B129" s="63"/>
      <c r="C129" s="62"/>
      <c r="D129" s="62"/>
      <c r="E129" s="62"/>
      <c r="F129" s="232"/>
      <c r="G129" s="232"/>
      <c r="I129" s="65"/>
      <c r="J129" s="232"/>
      <c r="L129" s="67"/>
      <c r="M129" s="232"/>
      <c r="N129" s="232"/>
      <c r="O129" s="232"/>
      <c r="P129" s="232"/>
      <c r="AG129" s="232"/>
      <c r="AH129" s="232"/>
    </row>
    <row r="130" spans="1:34" ht="12.95" hidden="1" customHeight="1">
      <c r="A130" s="60" t="s">
        <v>127</v>
      </c>
      <c r="B130" s="63"/>
      <c r="C130" s="62"/>
      <c r="D130" s="62"/>
      <c r="E130" s="62"/>
      <c r="F130" s="232"/>
      <c r="G130" s="232"/>
      <c r="H130" s="232"/>
      <c r="I130" s="62"/>
      <c r="J130" s="232"/>
      <c r="K130" s="62"/>
      <c r="L130" s="232"/>
      <c r="M130" s="232"/>
      <c r="N130" s="232"/>
      <c r="O130" s="232"/>
      <c r="P130" s="232"/>
    </row>
    <row r="131" spans="1:34" ht="12.95" hidden="1" customHeight="1">
      <c r="A131" s="60" t="s">
        <v>128</v>
      </c>
      <c r="B131" s="63"/>
      <c r="C131" s="62"/>
      <c r="D131" s="232"/>
      <c r="F131" s="232"/>
      <c r="G131" s="232"/>
      <c r="H131" s="232"/>
      <c r="I131" s="232"/>
      <c r="J131" s="232"/>
      <c r="K131" s="62"/>
      <c r="L131" s="232"/>
      <c r="M131" s="232"/>
      <c r="N131" s="232"/>
      <c r="O131" s="232"/>
      <c r="P131" s="232"/>
    </row>
    <row r="132" spans="1:34" ht="12.95" hidden="1" customHeight="1">
      <c r="A132" s="232" t="s">
        <v>129</v>
      </c>
      <c r="B132" s="63"/>
      <c r="C132" s="232"/>
      <c r="D132" s="232"/>
      <c r="F132" s="232"/>
      <c r="G132" s="232"/>
      <c r="H132" s="232"/>
      <c r="I132" s="232"/>
      <c r="J132" s="232"/>
      <c r="K132" s="62"/>
      <c r="L132" s="232"/>
      <c r="M132" s="232"/>
      <c r="N132" s="232"/>
      <c r="O132" s="232"/>
      <c r="P132" s="232"/>
    </row>
    <row r="133" spans="1:34" ht="12.95" hidden="1" customHeight="1">
      <c r="A133" s="232" t="s">
        <v>130</v>
      </c>
      <c r="B133" s="63"/>
      <c r="C133" s="232"/>
      <c r="D133" s="232"/>
      <c r="F133" s="232"/>
      <c r="G133" s="232"/>
      <c r="H133" s="232"/>
      <c r="I133" s="232"/>
      <c r="J133" s="232"/>
      <c r="K133" s="62"/>
      <c r="L133" s="232"/>
      <c r="M133" s="232"/>
      <c r="N133" s="232"/>
      <c r="O133" s="232"/>
      <c r="P133" s="232"/>
    </row>
    <row r="134" spans="1:34" ht="12.95" hidden="1" customHeight="1">
      <c r="A134" s="232" t="s">
        <v>131</v>
      </c>
      <c r="B134" s="63"/>
      <c r="C134" s="232"/>
      <c r="D134" s="232"/>
      <c r="F134" s="232"/>
      <c r="G134" s="232"/>
      <c r="H134" s="232"/>
      <c r="I134" s="232"/>
      <c r="J134" s="232"/>
      <c r="K134" s="62"/>
      <c r="L134" s="232"/>
      <c r="M134" s="232"/>
      <c r="N134" s="232"/>
      <c r="O134" s="232"/>
      <c r="P134" s="232"/>
    </row>
    <row r="135" spans="1:34" ht="12.95" hidden="1" customHeight="1">
      <c r="A135" s="60" t="s">
        <v>132</v>
      </c>
      <c r="B135" s="232"/>
      <c r="C135" s="232"/>
      <c r="D135" s="232"/>
      <c r="F135" s="232"/>
      <c r="G135" s="232"/>
      <c r="H135" s="232"/>
      <c r="I135" s="232"/>
      <c r="J135" s="232"/>
      <c r="K135" s="232"/>
      <c r="L135" s="232"/>
      <c r="M135" s="232"/>
      <c r="N135" s="232"/>
      <c r="O135" s="232"/>
      <c r="P135" s="232"/>
    </row>
    <row r="136" spans="1:34" ht="12.95" hidden="1" customHeight="1">
      <c r="A136" s="61" t="s">
        <v>133</v>
      </c>
      <c r="B136" s="232"/>
      <c r="C136" s="232"/>
      <c r="D136" s="232"/>
      <c r="F136" s="232"/>
      <c r="G136" s="232"/>
      <c r="H136" s="232"/>
      <c r="I136" s="232"/>
      <c r="J136" s="232"/>
      <c r="K136" s="232"/>
      <c r="L136" s="232"/>
      <c r="M136" s="232"/>
      <c r="N136" s="232"/>
      <c r="O136" s="232"/>
      <c r="P136" s="232"/>
    </row>
    <row r="137" spans="1:34" ht="12.95" hidden="1" customHeight="1">
      <c r="A137" s="61" t="s">
        <v>134</v>
      </c>
      <c r="B137" s="232"/>
      <c r="C137" s="232"/>
      <c r="D137" s="232"/>
      <c r="F137" s="232"/>
      <c r="G137" s="232"/>
      <c r="H137" s="232"/>
      <c r="I137" s="232"/>
      <c r="J137" s="232"/>
      <c r="K137" s="232"/>
      <c r="M137" s="232"/>
      <c r="N137" s="232"/>
      <c r="O137" s="232"/>
      <c r="P137" s="232"/>
      <c r="AG137" s="232"/>
      <c r="AH137" s="232"/>
    </row>
    <row r="138" spans="1:34" ht="12.95" hidden="1" customHeight="1">
      <c r="A138" s="55"/>
      <c r="B138" s="232"/>
      <c r="C138" s="232"/>
      <c r="D138" s="232"/>
      <c r="F138" s="232"/>
      <c r="G138" s="232"/>
      <c r="H138" s="232"/>
      <c r="I138" s="232"/>
      <c r="J138" s="232"/>
      <c r="K138" s="3"/>
      <c r="M138" s="232"/>
      <c r="N138" s="232"/>
      <c r="O138" s="232"/>
      <c r="P138" s="232"/>
    </row>
    <row r="139" spans="1:34" ht="12.95" hidden="1" customHeight="1">
      <c r="A139" s="232"/>
      <c r="B139" s="232"/>
      <c r="C139" s="62"/>
      <c r="D139" s="62"/>
      <c r="E139" s="62"/>
      <c r="F139" s="232"/>
      <c r="G139" s="232"/>
      <c r="H139" s="232"/>
      <c r="I139" s="62"/>
      <c r="J139" s="232"/>
      <c r="K139" s="62"/>
      <c r="M139" s="232"/>
      <c r="N139" s="232"/>
      <c r="O139" s="232"/>
      <c r="P139" s="232"/>
    </row>
    <row r="140" spans="1:34" ht="12.95" hidden="1" customHeight="1">
      <c r="A140" s="232"/>
      <c r="B140" s="232"/>
      <c r="C140" s="62"/>
      <c r="D140" s="62"/>
      <c r="E140" s="62"/>
      <c r="F140" s="232"/>
      <c r="G140" s="232"/>
      <c r="H140" s="232"/>
      <c r="I140" s="62"/>
      <c r="J140" s="232"/>
      <c r="K140" s="62"/>
      <c r="M140" s="232"/>
      <c r="N140" s="232"/>
      <c r="O140" s="232"/>
      <c r="P140" s="232"/>
    </row>
    <row r="141" spans="1:34" ht="12.95" hidden="1" customHeight="1">
      <c r="A141" s="232"/>
      <c r="B141" s="232"/>
      <c r="C141" s="62"/>
      <c r="D141" s="62"/>
      <c r="E141" s="62"/>
      <c r="F141" s="232"/>
      <c r="G141" s="232"/>
      <c r="H141" s="232"/>
      <c r="I141" s="62"/>
      <c r="J141" s="232"/>
      <c r="K141" s="62"/>
      <c r="M141" s="232"/>
      <c r="N141" s="232"/>
      <c r="O141" s="232"/>
      <c r="P141" s="232"/>
    </row>
    <row r="142" spans="1:34" ht="12.95" hidden="1" customHeight="1">
      <c r="A142" s="62"/>
      <c r="B142" s="232"/>
      <c r="C142" s="62"/>
      <c r="D142" s="62"/>
      <c r="E142" s="62"/>
      <c r="F142" s="232"/>
      <c r="G142" s="232"/>
      <c r="H142" s="232"/>
      <c r="I142" s="62"/>
      <c r="J142" s="232"/>
      <c r="K142" s="62"/>
      <c r="M142" s="232"/>
      <c r="N142" s="232"/>
      <c r="O142" s="232"/>
      <c r="P142" s="232"/>
    </row>
    <row r="143" spans="1:34" ht="12.95" hidden="1" customHeight="1">
      <c r="A143" s="62"/>
      <c r="B143" s="232"/>
      <c r="C143" s="62"/>
      <c r="D143" s="62"/>
      <c r="E143" s="62"/>
      <c r="F143" s="232"/>
      <c r="G143" s="232"/>
      <c r="H143" s="232"/>
      <c r="I143" s="62"/>
      <c r="J143" s="232"/>
      <c r="K143" s="62"/>
      <c r="M143" s="232"/>
      <c r="N143" s="232"/>
      <c r="O143" s="232"/>
      <c r="P143" s="232"/>
    </row>
    <row r="144" spans="1:34" ht="12.95" hidden="1" customHeight="1">
      <c r="A144" s="62"/>
      <c r="B144" s="1"/>
      <c r="C144" s="62"/>
      <c r="D144" s="62"/>
      <c r="E144" s="62"/>
      <c r="F144" s="232"/>
      <c r="G144" s="232"/>
      <c r="H144" s="232"/>
      <c r="I144" s="62"/>
      <c r="J144" s="1"/>
      <c r="K144" s="62"/>
      <c r="M144" s="232"/>
      <c r="N144" s="232"/>
      <c r="O144" s="232"/>
      <c r="P144" s="232"/>
    </row>
    <row r="145" spans="1:34" ht="12.95" hidden="1" customHeight="1">
      <c r="A145" s="62"/>
      <c r="B145" s="232"/>
      <c r="C145" s="62"/>
      <c r="D145" s="62"/>
      <c r="E145" s="62"/>
      <c r="F145" s="232"/>
      <c r="G145" s="232"/>
      <c r="H145" s="232"/>
      <c r="I145" s="62"/>
      <c r="J145" s="1"/>
      <c r="K145" s="62"/>
      <c r="M145" s="232"/>
      <c r="N145" s="232"/>
      <c r="O145" s="232"/>
      <c r="P145" s="232"/>
    </row>
    <row r="146" spans="1:34" ht="12.95" hidden="1" customHeight="1">
      <c r="A146" s="62"/>
      <c r="B146" s="232"/>
      <c r="C146" s="62"/>
      <c r="D146" s="62"/>
      <c r="E146" s="62"/>
      <c r="F146" s="232"/>
      <c r="G146" s="232"/>
      <c r="H146" s="232"/>
      <c r="I146" s="62"/>
      <c r="J146" s="1"/>
      <c r="K146" s="62"/>
      <c r="M146" s="232"/>
      <c r="N146" s="232"/>
      <c r="O146" s="232"/>
      <c r="P146" s="232"/>
      <c r="AG146" s="232"/>
      <c r="AH146" s="232"/>
    </row>
    <row r="147" spans="1:34" ht="12.95" hidden="1" customHeight="1">
      <c r="A147" s="62"/>
      <c r="B147" s="232"/>
      <c r="C147" s="62"/>
      <c r="D147" s="62"/>
      <c r="E147" s="62"/>
      <c r="F147" s="232"/>
      <c r="G147" s="232"/>
      <c r="H147" s="232"/>
      <c r="I147" s="62"/>
      <c r="J147" s="1"/>
      <c r="K147" s="62"/>
      <c r="M147" s="232"/>
      <c r="N147" s="232"/>
      <c r="O147" s="232"/>
      <c r="P147" s="232"/>
      <c r="AG147" s="232"/>
      <c r="AH147" s="232"/>
    </row>
    <row r="148" spans="1:34" ht="12.95" hidden="1" customHeight="1">
      <c r="A148" s="62"/>
      <c r="B148" s="232"/>
      <c r="C148" s="62"/>
      <c r="D148" s="62"/>
      <c r="E148" s="62"/>
      <c r="F148" s="232"/>
      <c r="G148" s="232"/>
      <c r="H148" s="232"/>
      <c r="I148" s="62"/>
      <c r="J148" s="1"/>
      <c r="K148" s="62"/>
      <c r="L148" s="232"/>
      <c r="M148" s="232"/>
      <c r="N148" s="232"/>
      <c r="O148" s="232"/>
      <c r="P148" s="232"/>
      <c r="AG148" s="232"/>
      <c r="AH148" s="232"/>
    </row>
    <row r="149" spans="1:34" ht="12.95" hidden="1" customHeight="1">
      <c r="A149" s="62"/>
      <c r="B149" s="232"/>
      <c r="C149" s="62"/>
      <c r="D149" s="62"/>
      <c r="E149" s="62"/>
      <c r="F149" s="232"/>
      <c r="G149" s="232"/>
      <c r="H149" s="232"/>
      <c r="I149" s="62"/>
      <c r="J149" s="1"/>
      <c r="K149" s="62"/>
      <c r="L149" s="232"/>
      <c r="M149" s="232"/>
      <c r="N149" s="232"/>
      <c r="O149" s="232"/>
      <c r="P149" s="232"/>
      <c r="AG149" s="232"/>
      <c r="AH149" s="232"/>
    </row>
    <row r="150" spans="1:34" ht="12.95" hidden="1" customHeight="1">
      <c r="A150" s="62"/>
      <c r="B150" s="232"/>
      <c r="C150" s="62"/>
      <c r="D150" s="62"/>
      <c r="E150" s="62"/>
      <c r="F150" s="232"/>
      <c r="G150" s="232"/>
      <c r="H150" s="232"/>
      <c r="I150" s="62"/>
      <c r="J150" s="1"/>
      <c r="K150" s="62"/>
      <c r="M150" s="232"/>
      <c r="N150" s="232"/>
      <c r="O150" s="232"/>
      <c r="P150" s="232"/>
      <c r="AG150" s="232"/>
      <c r="AH150" s="232"/>
    </row>
    <row r="151" spans="1:34" ht="12.95" hidden="1" customHeight="1">
      <c r="A151" s="55"/>
      <c r="B151" s="232"/>
      <c r="C151" s="62"/>
      <c r="D151" s="62"/>
      <c r="E151" s="62"/>
      <c r="F151" s="232"/>
      <c r="G151" s="232"/>
      <c r="H151" s="232"/>
      <c r="I151" s="62"/>
      <c r="J151" s="1"/>
      <c r="K151" s="62"/>
      <c r="M151" s="232"/>
      <c r="N151" s="232"/>
      <c r="O151" s="232"/>
      <c r="P151" s="232"/>
      <c r="AG151" s="232"/>
      <c r="AH151" s="232"/>
    </row>
    <row r="152" spans="1:34" ht="12.95" hidden="1" customHeight="1">
      <c r="A152" s="55"/>
      <c r="B152" s="232"/>
      <c r="C152" s="232"/>
      <c r="D152" s="232"/>
      <c r="F152" s="232"/>
      <c r="G152" s="232"/>
      <c r="H152" s="232"/>
      <c r="I152" s="232"/>
      <c r="J152" s="1"/>
      <c r="K152" s="232"/>
      <c r="M152" s="232"/>
      <c r="N152" s="232"/>
      <c r="O152" s="232"/>
      <c r="P152" s="232"/>
      <c r="AG152" s="232"/>
      <c r="AH152" s="232"/>
    </row>
    <row r="153" spans="1:34" ht="12.95" hidden="1" customHeight="1">
      <c r="A153" s="62"/>
      <c r="B153" s="232"/>
      <c r="C153" s="232"/>
      <c r="D153" s="232"/>
      <c r="F153" s="232"/>
      <c r="G153" s="232"/>
      <c r="H153" s="232"/>
      <c r="I153" s="232"/>
      <c r="J153" s="1"/>
      <c r="K153" s="232"/>
      <c r="L153" s="232"/>
      <c r="M153" s="232"/>
      <c r="N153" s="232"/>
      <c r="O153" s="232"/>
      <c r="P153" s="232"/>
      <c r="AG153" s="232"/>
      <c r="AH153" s="232"/>
    </row>
    <row r="154" spans="1:34" ht="12.95" hidden="1" customHeight="1">
      <c r="A154" s="62"/>
      <c r="B154" s="232"/>
      <c r="C154" s="62"/>
      <c r="D154" s="232"/>
      <c r="I154" s="232"/>
      <c r="J154" s="1"/>
      <c r="K154" s="232"/>
      <c r="L154" s="232"/>
      <c r="M154" s="232"/>
      <c r="N154" s="232"/>
      <c r="O154" s="232"/>
      <c r="P154" s="232"/>
      <c r="AG154" s="232"/>
      <c r="AH154" s="232"/>
    </row>
    <row r="155" spans="1:34" ht="12.95" hidden="1" customHeight="1">
      <c r="A155" s="232"/>
      <c r="B155" s="232"/>
      <c r="C155" s="62"/>
      <c r="D155" s="232"/>
      <c r="I155" s="232"/>
      <c r="J155" s="1"/>
      <c r="K155" s="232"/>
      <c r="L155" s="232"/>
      <c r="M155" s="232"/>
      <c r="N155" s="232"/>
      <c r="O155" s="232"/>
      <c r="P155" s="232"/>
      <c r="AG155" s="232"/>
      <c r="AH155" s="232"/>
    </row>
    <row r="156" spans="1:34" hidden="1">
      <c r="A156" s="232"/>
      <c r="B156" s="232"/>
      <c r="C156" s="232"/>
      <c r="D156" s="232"/>
      <c r="I156" s="232"/>
      <c r="J156" s="1"/>
      <c r="K156" s="232"/>
      <c r="L156" s="232"/>
      <c r="M156" s="232"/>
      <c r="N156" s="232"/>
      <c r="O156" s="232"/>
      <c r="P156" s="232"/>
      <c r="AG156" s="232"/>
      <c r="AH156" s="232"/>
    </row>
    <row r="157" spans="1:34" hidden="1">
      <c r="A157" s="232"/>
      <c r="B157" s="232"/>
      <c r="C157" s="232"/>
      <c r="D157" s="232"/>
      <c r="I157" s="232"/>
      <c r="J157" s="1"/>
      <c r="K157" s="232"/>
      <c r="L157" s="232"/>
      <c r="M157" s="232"/>
      <c r="N157" s="232"/>
      <c r="O157" s="232"/>
      <c r="P157" s="232"/>
      <c r="AG157" s="232"/>
      <c r="AH157" s="232"/>
    </row>
    <row r="158" spans="1:34" hidden="1">
      <c r="A158" s="232"/>
      <c r="B158" s="232"/>
      <c r="C158" s="232"/>
      <c r="D158" s="232"/>
      <c r="I158" s="232"/>
      <c r="J158" s="1"/>
      <c r="K158" s="3"/>
      <c r="L158" s="232"/>
      <c r="M158" s="232"/>
      <c r="N158" s="232"/>
      <c r="O158" s="232"/>
      <c r="P158" s="232"/>
      <c r="AG158" s="232"/>
      <c r="AH158" s="232"/>
    </row>
    <row r="159" spans="1:34" hidden="1">
      <c r="A159" s="232"/>
      <c r="B159" s="232"/>
      <c r="C159" s="232"/>
      <c r="D159" s="232"/>
      <c r="I159" s="232"/>
      <c r="J159" s="1"/>
      <c r="K159" s="232"/>
      <c r="L159" s="232"/>
      <c r="M159" s="232"/>
      <c r="N159" s="232"/>
      <c r="O159" s="232"/>
      <c r="P159" s="232"/>
      <c r="AG159" s="232"/>
      <c r="AH159" s="232"/>
    </row>
    <row r="160" spans="1:34" hidden="1">
      <c r="A160" s="232"/>
      <c r="B160" s="232"/>
      <c r="C160" s="232"/>
      <c r="D160" s="232"/>
      <c r="I160" s="232"/>
      <c r="J160" s="1"/>
      <c r="K160" s="3"/>
      <c r="L160" s="232"/>
      <c r="M160" s="232"/>
      <c r="N160" s="232"/>
      <c r="O160" s="232"/>
      <c r="P160" s="232"/>
      <c r="AG160" s="232"/>
      <c r="AH160" s="232"/>
    </row>
    <row r="161" spans="1:34" hidden="1">
      <c r="A161" s="232"/>
      <c r="B161" s="232"/>
      <c r="C161" s="232"/>
      <c r="D161" s="232"/>
      <c r="I161" s="232"/>
      <c r="J161" s="1"/>
      <c r="K161" s="232"/>
      <c r="L161" s="232"/>
      <c r="M161" s="232"/>
      <c r="N161" s="232"/>
      <c r="O161" s="232"/>
      <c r="P161" s="232"/>
      <c r="AG161" s="232"/>
      <c r="AH161" s="232"/>
    </row>
    <row r="162" spans="1:34" hidden="1">
      <c r="A162" s="232"/>
      <c r="B162" s="232"/>
      <c r="C162" s="232"/>
      <c r="D162" s="232"/>
      <c r="I162" s="232"/>
      <c r="J162" s="1"/>
      <c r="K162" s="232"/>
      <c r="L162" s="232"/>
      <c r="M162" s="232"/>
      <c r="N162" s="232"/>
      <c r="O162" s="232"/>
      <c r="P162" s="232"/>
    </row>
    <row r="163" spans="1:34" hidden="1">
      <c r="A163" s="232"/>
      <c r="B163" s="232"/>
      <c r="C163" s="232"/>
      <c r="D163" s="232"/>
      <c r="I163" s="232"/>
      <c r="J163" s="1"/>
      <c r="K163" s="232"/>
      <c r="L163" s="232"/>
      <c r="M163" s="232"/>
      <c r="N163" s="232"/>
      <c r="O163" s="232"/>
      <c r="P163" s="232"/>
    </row>
    <row r="164" spans="1:34" hidden="1">
      <c r="A164" s="232"/>
      <c r="B164" s="232"/>
      <c r="C164" s="68"/>
      <c r="D164" s="232"/>
      <c r="I164" s="232"/>
      <c r="J164" s="1"/>
      <c r="K164" s="232"/>
      <c r="L164" s="232"/>
      <c r="M164" s="232"/>
      <c r="N164" s="232"/>
      <c r="O164" s="232"/>
      <c r="P164" s="232"/>
    </row>
    <row r="165" spans="1:34" hidden="1">
      <c r="A165" s="232"/>
      <c r="B165" s="232"/>
      <c r="C165" s="68"/>
      <c r="D165" s="232"/>
      <c r="I165" s="232"/>
      <c r="J165" s="1"/>
      <c r="K165" s="232"/>
      <c r="L165" s="232"/>
      <c r="M165" s="232"/>
      <c r="N165" s="232"/>
      <c r="O165" s="232"/>
      <c r="P165" s="232"/>
    </row>
    <row r="166" spans="1:34" hidden="1">
      <c r="A166" s="232"/>
      <c r="B166" s="232"/>
      <c r="C166" s="68"/>
      <c r="D166" s="232"/>
      <c r="I166" s="232"/>
      <c r="J166" s="1"/>
      <c r="K166" s="232"/>
      <c r="L166" s="232"/>
      <c r="M166" s="232"/>
      <c r="N166" s="232"/>
      <c r="O166" s="232"/>
      <c r="P166" s="232"/>
    </row>
    <row r="167" spans="1:34" hidden="1">
      <c r="A167" s="232"/>
      <c r="B167" s="232"/>
      <c r="C167" s="68"/>
      <c r="D167" s="232"/>
      <c r="I167" s="232"/>
      <c r="J167" s="1"/>
      <c r="K167" s="232"/>
      <c r="L167" s="232"/>
      <c r="M167" s="232"/>
      <c r="N167" s="232"/>
      <c r="O167" s="232"/>
      <c r="P167" s="232"/>
    </row>
    <row r="168" spans="1:34" hidden="1">
      <c r="A168" s="68"/>
      <c r="B168" s="232"/>
      <c r="C168" s="55"/>
      <c r="D168" s="232"/>
      <c r="I168" s="232"/>
      <c r="J168" s="1"/>
      <c r="K168" s="3"/>
      <c r="L168" s="232"/>
      <c r="M168" s="232"/>
      <c r="N168" s="232"/>
      <c r="O168" s="232"/>
      <c r="P168" s="232"/>
    </row>
    <row r="169" spans="1:34" hidden="1">
      <c r="A169" s="68"/>
      <c r="B169" s="232"/>
      <c r="C169" s="55"/>
      <c r="D169" s="232"/>
      <c r="I169" s="232"/>
      <c r="J169" s="1"/>
      <c r="K169" s="3"/>
      <c r="L169" s="232"/>
      <c r="M169" s="55"/>
      <c r="N169" s="232"/>
      <c r="O169" s="232"/>
      <c r="P169" s="232"/>
    </row>
    <row r="170" spans="1:34" hidden="1">
      <c r="A170" s="68"/>
      <c r="B170" s="232"/>
      <c r="C170" s="55"/>
      <c r="D170" s="232"/>
      <c r="I170" s="232"/>
      <c r="J170" s="1"/>
      <c r="K170" s="3"/>
      <c r="L170" s="232"/>
      <c r="M170" s="55"/>
      <c r="N170" s="232"/>
      <c r="O170" s="232"/>
      <c r="P170" s="232"/>
    </row>
    <row r="171" spans="1:34" hidden="1">
      <c r="A171" s="68"/>
      <c r="B171" s="232"/>
      <c r="C171" s="55"/>
      <c r="D171" s="232"/>
      <c r="I171" s="232"/>
      <c r="J171" s="1"/>
      <c r="K171" s="3"/>
      <c r="L171" s="232"/>
      <c r="M171" s="232"/>
      <c r="N171" s="232"/>
      <c r="O171" s="232"/>
      <c r="P171" s="232"/>
    </row>
    <row r="172" spans="1:34" hidden="1">
      <c r="A172" s="55"/>
      <c r="B172" s="232"/>
      <c r="C172" s="55"/>
      <c r="D172" s="232"/>
      <c r="I172" s="232"/>
      <c r="J172" s="1"/>
      <c r="K172" s="3"/>
      <c r="L172" s="232"/>
      <c r="M172" s="232"/>
      <c r="N172" s="232"/>
      <c r="O172" s="232"/>
      <c r="P172" s="232"/>
    </row>
    <row r="173" spans="1:34" hidden="1">
      <c r="A173" s="55"/>
      <c r="B173" s="232"/>
      <c r="C173" s="55"/>
      <c r="D173" s="232"/>
      <c r="I173" s="232"/>
      <c r="J173" s="1"/>
      <c r="K173" s="3"/>
      <c r="L173" s="232"/>
      <c r="M173" s="55"/>
      <c r="N173" s="232"/>
      <c r="O173" s="232"/>
      <c r="P173" s="232"/>
      <c r="AG173" s="232"/>
      <c r="AH173" s="232"/>
    </row>
    <row r="174" spans="1:34" hidden="1">
      <c r="A174" s="55"/>
      <c r="B174" s="232"/>
      <c r="C174" s="232"/>
      <c r="D174" s="232"/>
      <c r="I174" s="232"/>
      <c r="J174" s="1"/>
      <c r="K174" s="3"/>
      <c r="M174" s="55"/>
      <c r="N174" s="232"/>
      <c r="O174" s="232"/>
      <c r="P174" s="232"/>
      <c r="AG174" s="232"/>
      <c r="AH174" s="232"/>
    </row>
    <row r="175" spans="1:34" hidden="1">
      <c r="A175" s="55"/>
      <c r="B175" s="232"/>
      <c r="C175" s="232"/>
      <c r="D175" s="232"/>
      <c r="I175" s="232"/>
      <c r="J175" s="1"/>
      <c r="K175" s="3"/>
      <c r="M175" s="55"/>
      <c r="N175" s="232"/>
      <c r="O175" s="232"/>
      <c r="P175" s="232"/>
      <c r="AG175" s="232"/>
      <c r="AH175" s="232"/>
    </row>
    <row r="176" spans="1:34" hidden="1">
      <c r="A176" s="55"/>
      <c r="B176" s="232"/>
      <c r="C176" s="232"/>
      <c r="D176" s="232"/>
      <c r="I176" s="232"/>
      <c r="J176" s="1"/>
      <c r="K176" s="3"/>
      <c r="M176" s="232"/>
      <c r="N176" s="232"/>
      <c r="O176" s="232"/>
      <c r="P176" s="232"/>
      <c r="AG176" s="232"/>
      <c r="AH176" s="232"/>
    </row>
    <row r="177" spans="10:34" hidden="1">
      <c r="J177" s="1"/>
      <c r="K177" s="3"/>
      <c r="M177" s="232"/>
      <c r="N177" s="232"/>
      <c r="O177" s="232"/>
      <c r="P177" s="232"/>
      <c r="AG177" s="232"/>
      <c r="AH177" s="232"/>
    </row>
    <row r="178" spans="10:34" hidden="1">
      <c r="J178" s="1"/>
      <c r="K178" s="3"/>
      <c r="M178" s="232"/>
      <c r="N178" s="232"/>
      <c r="O178" s="232"/>
      <c r="P178" s="232"/>
      <c r="AG178" s="232"/>
      <c r="AH178" s="232"/>
    </row>
    <row r="179" spans="10:34" hidden="1">
      <c r="J179" s="1"/>
      <c r="K179" s="3"/>
      <c r="M179" s="232"/>
      <c r="N179" s="232"/>
      <c r="O179" s="232"/>
      <c r="P179" s="232"/>
      <c r="AG179" s="232"/>
      <c r="AH179" s="232"/>
    </row>
    <row r="180" spans="10:34" hidden="1">
      <c r="J180" s="1"/>
      <c r="K180" s="3"/>
      <c r="M180" s="232"/>
      <c r="N180" s="232"/>
      <c r="O180" s="232"/>
      <c r="P180" s="232"/>
      <c r="AG180" s="232"/>
      <c r="AH180" s="232"/>
    </row>
    <row r="181" spans="10:34" hidden="1">
      <c r="J181" s="1"/>
      <c r="K181" s="3"/>
      <c r="M181" s="232"/>
      <c r="N181" s="232"/>
      <c r="O181" s="232"/>
      <c r="P181" s="232"/>
      <c r="AG181" s="232"/>
      <c r="AH181" s="232"/>
    </row>
    <row r="182" spans="10:34" hidden="1">
      <c r="J182" s="1"/>
      <c r="M182" s="232"/>
      <c r="N182" s="232"/>
      <c r="O182" s="232"/>
      <c r="P182" s="232"/>
      <c r="AG182" s="232"/>
      <c r="AH182" s="232"/>
    </row>
    <row r="183" spans="10:34" hidden="1">
      <c r="J183" s="1"/>
      <c r="M183" s="232"/>
      <c r="N183" s="232"/>
      <c r="O183" s="232"/>
      <c r="P183" s="232"/>
      <c r="AG183" s="232"/>
      <c r="AH183" s="232"/>
    </row>
    <row r="184" spans="10:34" hidden="1">
      <c r="J184" s="1"/>
      <c r="M184" s="232"/>
      <c r="N184" s="232"/>
      <c r="O184" s="232"/>
      <c r="P184" s="232"/>
      <c r="R184" s="121"/>
      <c r="AG184" s="232"/>
      <c r="AH184" s="232"/>
    </row>
    <row r="185" spans="10:34" hidden="1">
      <c r="L185" s="232"/>
      <c r="M185" s="232"/>
      <c r="N185" s="232"/>
      <c r="O185" s="232"/>
      <c r="P185" s="232"/>
      <c r="AG185" s="232"/>
      <c r="AH185" s="232"/>
    </row>
    <row r="186" spans="10:34" hidden="1">
      <c r="L186" s="232"/>
      <c r="M186" s="232"/>
      <c r="N186" s="232"/>
      <c r="O186" s="232"/>
      <c r="P186" s="232"/>
      <c r="AG186" s="232"/>
      <c r="AH186" s="232"/>
    </row>
    <row r="187" spans="10:34" hidden="1">
      <c r="L187" s="232"/>
      <c r="M187" s="232"/>
      <c r="N187" s="232"/>
      <c r="O187" s="232"/>
      <c r="P187" s="232"/>
      <c r="R187" s="121"/>
      <c r="AG187" s="232"/>
      <c r="AH187" s="232"/>
    </row>
    <row r="188" spans="10:34" hidden="1">
      <c r="L188" s="232"/>
      <c r="M188" s="232"/>
      <c r="N188" s="232"/>
      <c r="O188" s="232"/>
      <c r="P188" s="232"/>
      <c r="R188" s="121"/>
      <c r="AG188" s="232"/>
      <c r="AH188" s="232"/>
    </row>
    <row r="189" spans="10:34" hidden="1">
      <c r="L189" s="232"/>
      <c r="M189" s="232"/>
      <c r="N189" s="232"/>
      <c r="O189" s="232"/>
      <c r="P189" s="232"/>
      <c r="R189" s="121"/>
      <c r="AG189" s="232"/>
      <c r="AH189" s="232"/>
    </row>
    <row r="190" spans="10:34" hidden="1">
      <c r="L190" s="232"/>
      <c r="M190" s="232"/>
      <c r="N190" s="232"/>
      <c r="O190" s="232"/>
      <c r="P190" s="232"/>
      <c r="AG190" s="232"/>
      <c r="AH190" s="232"/>
    </row>
    <row r="191" spans="10:34" hidden="1">
      <c r="L191" s="232"/>
      <c r="M191" s="232"/>
      <c r="N191" s="232"/>
      <c r="O191" s="232"/>
      <c r="P191" s="232"/>
      <c r="AG191" s="232"/>
      <c r="AH191" s="232"/>
    </row>
    <row r="192" spans="10:34" hidden="1">
      <c r="L192" s="232"/>
      <c r="M192" s="232"/>
      <c r="N192" s="232"/>
      <c r="O192" s="232"/>
      <c r="P192" s="232"/>
      <c r="AG192" s="232"/>
      <c r="AH192" s="232"/>
    </row>
    <row r="193" spans="12:34" hidden="1">
      <c r="L193" s="232"/>
      <c r="M193" s="232"/>
      <c r="N193" s="232"/>
      <c r="O193" s="232"/>
      <c r="P193" s="232"/>
      <c r="AG193" s="232"/>
      <c r="AH193" s="232"/>
    </row>
    <row r="194" spans="12:34" hidden="1">
      <c r="L194" s="232"/>
      <c r="M194" s="232"/>
      <c r="N194" s="232"/>
      <c r="O194" s="232"/>
      <c r="P194" s="232"/>
      <c r="AG194" s="232"/>
      <c r="AH194" s="232"/>
    </row>
    <row r="195" spans="12:34" hidden="1">
      <c r="L195" s="232"/>
      <c r="M195" s="232"/>
      <c r="N195" s="232"/>
      <c r="O195" s="232"/>
      <c r="P195" s="232"/>
      <c r="AG195" s="232"/>
      <c r="AH195" s="232"/>
    </row>
    <row r="196" spans="12:34" hidden="1">
      <c r="L196" s="232"/>
      <c r="M196" s="232"/>
      <c r="N196" s="232"/>
      <c r="O196" s="232"/>
      <c r="P196" s="232"/>
      <c r="AG196" s="232"/>
      <c r="AH196" s="232"/>
    </row>
    <row r="197" spans="12:34" hidden="1">
      <c r="L197" s="232"/>
      <c r="M197" s="232"/>
      <c r="N197" s="232"/>
      <c r="O197" s="232"/>
      <c r="P197" s="232"/>
      <c r="AG197" s="232"/>
      <c r="AH197" s="232"/>
    </row>
    <row r="198" spans="12:34" hidden="1">
      <c r="L198" s="232"/>
      <c r="M198" s="232"/>
      <c r="N198" s="232"/>
      <c r="O198" s="232"/>
      <c r="P198" s="232"/>
      <c r="AG198" s="232"/>
      <c r="AH198" s="232"/>
    </row>
    <row r="199" spans="12:34" hidden="1">
      <c r="L199" s="232"/>
      <c r="M199" s="232"/>
      <c r="N199" s="232"/>
      <c r="O199" s="232"/>
      <c r="P199" s="232"/>
      <c r="AG199" s="232"/>
      <c r="AH199" s="232"/>
    </row>
    <row r="200" spans="12:34" hidden="1">
      <c r="L200" s="232"/>
      <c r="M200" s="232"/>
      <c r="N200" s="232"/>
      <c r="O200" s="232"/>
      <c r="P200" s="232"/>
      <c r="AG200" s="232"/>
      <c r="AH200" s="232"/>
    </row>
    <row r="201" spans="12:34" hidden="1">
      <c r="L201" s="232"/>
      <c r="M201" s="232"/>
      <c r="N201" s="232"/>
      <c r="O201" s="232"/>
      <c r="P201" s="232"/>
      <c r="AG201" s="232"/>
      <c r="AH201" s="232"/>
    </row>
    <row r="202" spans="12:34" hidden="1">
      <c r="L202" s="232"/>
      <c r="M202" s="232"/>
      <c r="N202" s="232"/>
      <c r="O202" s="232"/>
      <c r="P202" s="232"/>
      <c r="AG202" s="232"/>
      <c r="AH202" s="232"/>
    </row>
    <row r="203" spans="12:34" hidden="1">
      <c r="L203" s="232"/>
      <c r="M203" s="232"/>
      <c r="N203" s="232"/>
      <c r="O203" s="232"/>
      <c r="P203" s="232"/>
      <c r="AG203" s="232"/>
      <c r="AH203" s="232"/>
    </row>
    <row r="204" spans="12:34" hidden="1">
      <c r="L204" s="232"/>
      <c r="M204" s="232"/>
      <c r="N204" s="232"/>
      <c r="O204" s="232"/>
      <c r="P204" s="232"/>
      <c r="AG204" s="232"/>
      <c r="AH204" s="232"/>
    </row>
    <row r="205" spans="12:34" hidden="1">
      <c r="L205" s="232"/>
      <c r="O205" s="1"/>
      <c r="P205" s="232"/>
      <c r="AG205" s="232"/>
      <c r="AH205" s="232"/>
    </row>
    <row r="206" spans="12:34" hidden="1">
      <c r="L206" s="232"/>
      <c r="O206" s="1"/>
      <c r="P206" s="232"/>
      <c r="AG206" s="232"/>
      <c r="AH206" s="232"/>
    </row>
    <row r="207" spans="12:34" hidden="1">
      <c r="L207" s="232"/>
      <c r="O207" s="1"/>
      <c r="P207" s="232"/>
      <c r="AG207" s="232"/>
      <c r="AH207" s="232"/>
    </row>
    <row r="208" spans="12:34" hidden="1">
      <c r="L208" s="232"/>
      <c r="O208" s="1"/>
      <c r="P208" s="232"/>
      <c r="AG208" s="232"/>
      <c r="AH208" s="232"/>
    </row>
    <row r="209" spans="12:34" hidden="1">
      <c r="L209" s="232"/>
      <c r="O209" s="1"/>
      <c r="P209" s="232"/>
      <c r="AG209" s="232"/>
      <c r="AH209" s="232"/>
    </row>
    <row r="210" spans="12:34" hidden="1">
      <c r="L210" s="232"/>
      <c r="O210" s="1"/>
      <c r="P210" s="232"/>
      <c r="AG210" s="232"/>
      <c r="AH210" s="232"/>
    </row>
    <row r="211" spans="12:34" hidden="1">
      <c r="L211" s="232"/>
      <c r="O211" s="1"/>
      <c r="P211" s="232"/>
      <c r="AG211" s="232"/>
      <c r="AH211" s="232"/>
    </row>
    <row r="212" spans="12:34" hidden="1">
      <c r="L212" s="232"/>
      <c r="O212" s="1"/>
      <c r="P212" s="232"/>
      <c r="AG212" s="232"/>
      <c r="AH212" s="232"/>
    </row>
    <row r="213" spans="12:34" hidden="1">
      <c r="L213" s="232"/>
      <c r="O213" s="1"/>
      <c r="P213" s="232"/>
      <c r="AG213" s="232"/>
      <c r="AH213" s="232"/>
    </row>
    <row r="214" spans="12:34" hidden="1">
      <c r="L214" s="232"/>
      <c r="O214" s="1"/>
      <c r="P214" s="232"/>
      <c r="AG214" s="232"/>
      <c r="AH214" s="232"/>
    </row>
    <row r="215" spans="12:34" hidden="1">
      <c r="L215" s="232"/>
      <c r="M215" s="232"/>
      <c r="N215" s="232"/>
      <c r="O215" s="232"/>
      <c r="P215" s="232"/>
      <c r="AG215" s="232"/>
      <c r="AH215" s="232"/>
    </row>
    <row r="216" spans="12:34" hidden="1">
      <c r="L216" s="232"/>
      <c r="M216" s="232"/>
      <c r="N216" s="232"/>
      <c r="O216" s="232"/>
      <c r="P216" s="232"/>
      <c r="AG216" s="232"/>
      <c r="AH216" s="232"/>
    </row>
    <row r="217" spans="12:34" hidden="1">
      <c r="L217" s="232"/>
      <c r="M217" s="232"/>
      <c r="N217" s="232"/>
      <c r="O217" s="232"/>
      <c r="P217" s="232"/>
      <c r="AG217" s="232"/>
      <c r="AH217" s="232"/>
    </row>
    <row r="218" spans="12:34" hidden="1">
      <c r="L218" s="232"/>
      <c r="M218" s="232"/>
      <c r="N218" s="232"/>
      <c r="O218" s="232"/>
      <c r="P218" s="232"/>
      <c r="AG218" s="232"/>
      <c r="AH218" s="232"/>
    </row>
    <row r="219" spans="12:34" hidden="1">
      <c r="P219" s="232"/>
      <c r="AG219" s="232"/>
      <c r="AH219" s="232"/>
    </row>
    <row r="220" spans="12:34" hidden="1">
      <c r="P220" s="232"/>
      <c r="AG220" s="232"/>
      <c r="AH220" s="232"/>
    </row>
    <row r="221" spans="12:34" hidden="1">
      <c r="P221" s="232"/>
      <c r="AG221" s="232"/>
      <c r="AH221" s="232"/>
    </row>
    <row r="222" spans="12:34" hidden="1">
      <c r="P222" s="232"/>
      <c r="AG222" s="232"/>
      <c r="AH222" s="232"/>
    </row>
    <row r="223" spans="12:34" hidden="1">
      <c r="P223" s="232"/>
      <c r="AG223" s="232"/>
      <c r="AH223" s="232"/>
    </row>
  </sheetData>
  <sheetProtection algorithmName="SHA-512" hashValue="YjjsNxBgye1JBD49mB2mFeCLOXfYZ4+aKnw6tnf9zWBmak3Lqx/HMplYkQW+JTfg75pTZ67jYSBedM3r9docpA==" saltValue="rC9C/P4W/RUyKhuXp5y5FA==" spinCount="100000" sheet="1" selectLockedCells="1"/>
  <mergeCells count="2">
    <mergeCell ref="A1:D1"/>
    <mergeCell ref="A45:C45"/>
  </mergeCells>
  <dataValidations count="10">
    <dataValidation type="list" allowBlank="1" showInputMessage="1" showErrorMessage="1" sqref="M111 M63:M64 M73 M83 O15:O40" xr:uid="{850223A1-69BE-42DB-B757-A7B4BB6D0529}">
      <formula1>#REF!</formula1>
    </dataValidation>
    <dataValidation type="list" allowBlank="1" showInputMessage="1" showErrorMessage="1" sqref="M17" xr:uid="{D455D40A-6B1E-4247-B857-57A4250B0010}">
      <formula1>$A$47:$A$61</formula1>
    </dataValidation>
    <dataValidation type="list" allowBlank="1" showInputMessage="1" showErrorMessage="1" sqref="M38 M23 M29 M34 M26" xr:uid="{CE8429D7-0DF1-4404-94ED-90E393FAECA2}">
      <formula1>$D$63:$D$72</formula1>
    </dataValidation>
    <dataValidation type="list" allowBlank="1" showInputMessage="1" showErrorMessage="1" sqref="M21:M22" xr:uid="{66C8435F-0485-42B9-93E0-89FC55449E92}">
      <formula1>$A$78:$A$88</formula1>
    </dataValidation>
    <dataValidation type="list" allowBlank="1" showInputMessage="1" showErrorMessage="1" sqref="M24:M25" xr:uid="{C72DA577-3E2F-4F38-9B0F-78492EC2A8EC}">
      <formula1>$A$91:$A$99</formula1>
    </dataValidation>
    <dataValidation type="list" allowBlank="1" showInputMessage="1" showErrorMessage="1" sqref="M27:M28" xr:uid="{880CFE53-A7F7-4F74-B001-DA84CD918FD8}">
      <formula1>$A$102:$A$108</formula1>
    </dataValidation>
    <dataValidation type="list" allowBlank="1" showInputMessage="1" showErrorMessage="1" sqref="M30:M33" xr:uid="{34577025-FF76-4FF3-A0B1-F60DA921D06F}">
      <formula1>$A$111:$A$115</formula1>
    </dataValidation>
    <dataValidation type="list" allowBlank="1" showInputMessage="1" showErrorMessage="1" sqref="M35" xr:uid="{FF2F7651-9A16-4401-91EA-0592E5C46F7B}">
      <formula1>$A$118:$A$125</formula1>
    </dataValidation>
    <dataValidation type="list" allowBlank="1" showInputMessage="1" showErrorMessage="1" sqref="M37" xr:uid="{0AEAF126-2077-443A-B54F-8652C613F0F8}">
      <formula1>$A$128:$A$137</formula1>
    </dataValidation>
    <dataValidation type="list" allowBlank="1" showInputMessage="1" showErrorMessage="1" sqref="M19:M20" xr:uid="{274F3C93-31AB-4DB5-BBAD-FC575B4F6031}">
      <formula1>$A$64:$A$75</formula1>
    </dataValidation>
  </dataValidations>
  <printOptions gridLines="1"/>
  <pageMargins left="0.7" right="0.7" top="0.75" bottom="0.75" header="0.3" footer="0.3"/>
  <pageSetup paperSize="3" scale="69" orientation="landscape" r:id="rId1"/>
  <headerFooter alignWithMargins="0">
    <oddFooter>&amp;F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C2746-F69D-4586-BF9F-9C25ABF5F9B1}">
  <sheetPr>
    <tabColor rgb="FF92D050"/>
    <pageSetUpPr fitToPage="1"/>
  </sheetPr>
  <dimension ref="A1:AV223"/>
  <sheetViews>
    <sheetView zoomScale="60" zoomScaleNormal="60" zoomScaleSheetLayoutView="100" workbookViewId="0">
      <pane xSplit="1" ySplit="13" topLeftCell="B14" activePane="bottomRight" state="frozen"/>
      <selection pane="bottomRight" activeCell="B4" sqref="B4"/>
      <selection pane="bottomLeft" activeCell="A14" sqref="A14"/>
      <selection pane="topRight" activeCell="B1" sqref="B1"/>
    </sheetView>
  </sheetViews>
  <sheetFormatPr defaultColWidth="0" defaultRowHeight="12.95" zeroHeight="1"/>
  <cols>
    <col min="1" max="1" width="48.7109375" style="2" customWidth="1"/>
    <col min="2" max="3" width="17.140625" style="2" customWidth="1"/>
    <col min="4" max="4" width="15.5703125" style="2" customWidth="1"/>
    <col min="5" max="5" width="30.5703125" style="3" customWidth="1"/>
    <col min="6" max="6" width="15.5703125" style="1" customWidth="1"/>
    <col min="7" max="7" width="17.140625" style="1" customWidth="1"/>
    <col min="8" max="8" width="15.5703125" style="1" customWidth="1"/>
    <col min="9" max="9" width="15.5703125" style="2" customWidth="1"/>
    <col min="10" max="10" width="15.5703125" style="57" customWidth="1"/>
    <col min="11" max="12" width="15.5703125" style="1" customWidth="1"/>
    <col min="13" max="13" width="38.42578125" style="1" customWidth="1"/>
    <col min="14" max="14" width="13.28515625" style="1" customWidth="1"/>
    <col min="15" max="15" width="14.7109375" style="3" hidden="1" customWidth="1"/>
    <col min="16" max="16" width="11.42578125" style="2" hidden="1" customWidth="1"/>
    <col min="17" max="32" width="13" style="118" hidden="1" customWidth="1"/>
    <col min="33" max="34" width="13" hidden="1" customWidth="1"/>
    <col min="35" max="39" width="13" style="2" hidden="1" customWidth="1"/>
    <col min="40" max="40" width="11.42578125" style="2" hidden="1" customWidth="1"/>
    <col min="41" max="16384" width="9.140625" style="2" hidden="1"/>
  </cols>
  <sheetData>
    <row r="1" spans="1:39" ht="18.75" customHeight="1">
      <c r="A1" s="245" t="s">
        <v>97</v>
      </c>
      <c r="B1" s="258"/>
      <c r="C1" s="258"/>
      <c r="D1" s="258"/>
      <c r="I1" s="232"/>
      <c r="P1" s="232"/>
      <c r="AI1" s="232"/>
      <c r="AJ1" s="232"/>
      <c r="AK1" s="232"/>
      <c r="AL1" s="232"/>
      <c r="AM1" s="232"/>
    </row>
    <row r="2" spans="1:39">
      <c r="A2" s="5" t="str">
        <f>'Project Info &amp; Summary'!I2</f>
        <v>v1.3 2024-07-29</v>
      </c>
      <c r="B2" s="58"/>
      <c r="C2" s="5"/>
      <c r="D2" s="57"/>
      <c r="E2" s="7"/>
      <c r="H2" s="232"/>
      <c r="I2" s="57"/>
      <c r="J2" s="1"/>
      <c r="N2" s="3"/>
      <c r="O2" s="232"/>
      <c r="P2" s="232"/>
      <c r="AI2" s="232"/>
      <c r="AJ2" s="232"/>
      <c r="AK2" s="232"/>
      <c r="AL2" s="232"/>
      <c r="AM2" s="232"/>
    </row>
    <row r="3" spans="1:39" ht="14.45">
      <c r="A3" s="116" t="s">
        <v>98</v>
      </c>
      <c r="B3" s="171"/>
      <c r="C3" s="5"/>
      <c r="D3" s="57"/>
      <c r="E3" s="7"/>
      <c r="H3" s="232"/>
      <c r="I3" s="57"/>
      <c r="J3" s="1"/>
      <c r="N3" s="3"/>
      <c r="O3" s="232"/>
      <c r="P3" s="232"/>
      <c r="AI3" s="232"/>
      <c r="AJ3" s="232"/>
      <c r="AK3" s="232"/>
      <c r="AL3" s="232"/>
      <c r="AM3" s="232"/>
    </row>
    <row r="4" spans="1:39" s="70" customFormat="1" ht="16.5">
      <c r="A4" s="50" t="s">
        <v>99</v>
      </c>
      <c r="B4" s="259"/>
      <c r="C4" s="51" t="s">
        <v>37</v>
      </c>
      <c r="D4" s="260" t="str">
        <f>IF(B4="","",B4*43560)</f>
        <v/>
      </c>
      <c r="E4" s="74" t="s">
        <v>88</v>
      </c>
      <c r="H4" s="71"/>
      <c r="I4" s="71"/>
      <c r="J4" s="69"/>
      <c r="K4" s="69"/>
      <c r="L4" s="69"/>
      <c r="M4" s="69"/>
      <c r="N4" s="72"/>
      <c r="Q4" s="119"/>
      <c r="R4" s="119"/>
      <c r="S4" s="119"/>
      <c r="T4" s="119"/>
      <c r="U4" s="119"/>
      <c r="V4" s="119"/>
      <c r="W4" s="119"/>
      <c r="X4" s="119"/>
      <c r="Y4" s="119"/>
      <c r="AA4" s="119"/>
      <c r="AB4" s="119"/>
      <c r="AC4" s="119"/>
      <c r="AD4" s="119"/>
      <c r="AE4" s="119"/>
      <c r="AF4" s="119"/>
    </row>
    <row r="5" spans="1:39" s="70" customFormat="1" ht="16.5">
      <c r="A5" s="50" t="s">
        <v>100</v>
      </c>
      <c r="B5" s="142"/>
      <c r="C5" s="51" t="s">
        <v>37</v>
      </c>
      <c r="D5" s="260" t="str">
        <f>IF(B5="","",B5*43560)</f>
        <v/>
      </c>
      <c r="E5" s="74" t="s">
        <v>88</v>
      </c>
      <c r="F5" s="116"/>
      <c r="G5" s="71" t="str">
        <f>IF('Project Info &amp; WQv Calculation'!E17:H17="","",'Project Info &amp; WQv Calculation'!E17:H17)</f>
        <v/>
      </c>
      <c r="H5" s="71"/>
      <c r="I5" s="71"/>
      <c r="J5" s="69"/>
      <c r="K5" s="69"/>
      <c r="L5" s="69"/>
      <c r="M5" s="69"/>
      <c r="N5" s="72"/>
      <c r="Q5" s="119"/>
      <c r="R5" s="119"/>
      <c r="S5" s="119"/>
      <c r="T5" s="119"/>
      <c r="U5" s="119"/>
      <c r="V5" s="119"/>
      <c r="W5" s="119"/>
      <c r="X5" s="119"/>
      <c r="Y5" s="119"/>
      <c r="AA5" s="119"/>
      <c r="AB5" s="119"/>
      <c r="AC5" s="119"/>
      <c r="AD5" s="119"/>
      <c r="AE5" s="119"/>
      <c r="AF5" s="119"/>
    </row>
    <row r="6" spans="1:39" s="70" customFormat="1" ht="16.5">
      <c r="A6" s="50" t="s">
        <v>101</v>
      </c>
      <c r="B6" s="172" t="str">
        <f>IF(OR(B4="",B5=""),"",B4-B5)</f>
        <v/>
      </c>
      <c r="C6" s="51" t="s">
        <v>37</v>
      </c>
      <c r="D6" s="260" t="str">
        <f>IF(B6="","",B6*43560)</f>
        <v/>
      </c>
      <c r="E6" s="74" t="s">
        <v>88</v>
      </c>
      <c r="F6" s="116"/>
      <c r="G6" s="71"/>
      <c r="H6" s="71"/>
      <c r="I6" s="71"/>
      <c r="J6" s="69"/>
      <c r="K6" s="69"/>
      <c r="L6" s="69"/>
      <c r="M6" s="69"/>
      <c r="N6" s="72"/>
      <c r="Q6" s="119"/>
      <c r="R6" s="119"/>
      <c r="S6" s="119"/>
      <c r="T6" s="119"/>
      <c r="U6" s="119"/>
      <c r="V6" s="119"/>
      <c r="W6" s="119"/>
      <c r="X6" s="119"/>
      <c r="Y6" s="119"/>
      <c r="AA6" s="119"/>
      <c r="AB6" s="119"/>
      <c r="AC6" s="119"/>
      <c r="AD6" s="119"/>
      <c r="AE6" s="119"/>
      <c r="AF6" s="119"/>
    </row>
    <row r="7" spans="1:39" s="70" customFormat="1" ht="16.5">
      <c r="A7" s="50" t="s">
        <v>102</v>
      </c>
      <c r="B7" s="261" t="str">
        <f>IF(OR(B4="",B5=""),"",B5/B4)</f>
        <v/>
      </c>
      <c r="C7" s="73"/>
      <c r="D7" s="262" t="str">
        <f>IF(B7="","",B7*100)</f>
        <v/>
      </c>
      <c r="E7" s="74" t="s">
        <v>42</v>
      </c>
      <c r="G7" s="69"/>
      <c r="I7" s="71"/>
      <c r="J7" s="69"/>
      <c r="K7" s="69"/>
      <c r="L7" s="69"/>
      <c r="M7" s="69"/>
      <c r="N7" s="72"/>
      <c r="Q7" s="119"/>
      <c r="R7" s="119"/>
      <c r="S7" s="119"/>
      <c r="T7" s="119"/>
      <c r="U7" s="119"/>
      <c r="V7" s="119"/>
      <c r="W7" s="119"/>
      <c r="X7" s="119"/>
      <c r="Y7" s="119"/>
      <c r="Z7" s="119"/>
      <c r="AA7" s="119"/>
      <c r="AB7" s="119"/>
      <c r="AC7" s="119"/>
      <c r="AD7" s="119"/>
      <c r="AE7" s="119"/>
      <c r="AF7" s="119"/>
    </row>
    <row r="8" spans="1:39" s="70" customFormat="1" ht="16.5">
      <c r="A8" s="50" t="s">
        <v>103</v>
      </c>
      <c r="B8" s="263" t="str">
        <f>IF(B7="","",0.05+0.9*B7)</f>
        <v/>
      </c>
      <c r="C8" s="51"/>
      <c r="D8" s="51"/>
      <c r="E8" s="74"/>
      <c r="F8" s="69"/>
      <c r="G8" s="69"/>
      <c r="I8" s="71"/>
      <c r="J8" s="69"/>
      <c r="K8" s="69"/>
      <c r="L8" s="69"/>
      <c r="M8" s="69"/>
      <c r="N8" s="72"/>
      <c r="Q8" s="119"/>
      <c r="R8" s="119"/>
      <c r="S8" s="119"/>
      <c r="T8" s="119"/>
      <c r="U8" s="119"/>
      <c r="V8" s="119"/>
      <c r="W8" s="119"/>
      <c r="X8" s="119"/>
      <c r="Y8" s="119"/>
      <c r="Z8" s="119"/>
      <c r="AA8" s="119"/>
      <c r="AB8" s="119"/>
      <c r="AC8" s="119"/>
      <c r="AD8" s="119"/>
      <c r="AE8" s="119"/>
      <c r="AF8" s="119"/>
    </row>
    <row r="9" spans="1:39" s="70" customFormat="1" ht="16.5">
      <c r="A9" s="50" t="s">
        <v>104</v>
      </c>
      <c r="B9" s="260" t="str">
        <f>IF(OR(B4="",B8=""),"",B8*D4*0.9/12)</f>
        <v/>
      </c>
      <c r="C9" s="51" t="s">
        <v>95</v>
      </c>
      <c r="D9" s="51"/>
      <c r="E9" s="74"/>
      <c r="F9" s="69"/>
      <c r="G9" s="69"/>
      <c r="I9" s="71"/>
      <c r="J9" s="69"/>
      <c r="K9" s="69"/>
      <c r="L9" s="69"/>
      <c r="M9" s="69"/>
      <c r="N9" s="72"/>
      <c r="Q9" s="119"/>
      <c r="R9" s="119"/>
      <c r="S9" s="119"/>
      <c r="T9" s="119"/>
      <c r="U9" s="119"/>
      <c r="V9" s="119"/>
      <c r="W9" s="119"/>
      <c r="X9" s="119"/>
      <c r="Y9" s="119"/>
      <c r="Z9" s="119"/>
      <c r="AA9" s="119"/>
      <c r="AB9" s="119"/>
      <c r="AC9" s="119"/>
      <c r="AD9" s="119"/>
      <c r="AE9" s="119"/>
      <c r="AF9" s="119"/>
    </row>
    <row r="10" spans="1:39">
      <c r="A10" s="76"/>
      <c r="B10" s="232"/>
      <c r="C10" s="232"/>
      <c r="D10" s="232"/>
      <c r="H10" s="232"/>
      <c r="I10" s="1"/>
      <c r="J10" s="3"/>
      <c r="K10" s="232"/>
      <c r="L10" s="232"/>
      <c r="M10" s="232"/>
      <c r="N10" s="232"/>
      <c r="O10" s="232"/>
      <c r="P10" s="232"/>
      <c r="AI10" s="232"/>
      <c r="AJ10" s="232"/>
      <c r="AK10" s="232"/>
      <c r="AL10" s="232"/>
      <c r="AM10" s="232"/>
    </row>
    <row r="11" spans="1:39" ht="18.600000000000001">
      <c r="A11" s="12" t="s">
        <v>105</v>
      </c>
      <c r="B11" s="232"/>
      <c r="C11" s="232"/>
      <c r="D11" s="232"/>
      <c r="I11" s="232"/>
      <c r="P11" s="232"/>
      <c r="Q11" s="120"/>
      <c r="R11" s="120"/>
      <c r="S11" s="120"/>
      <c r="T11" s="120"/>
      <c r="U11" s="121"/>
      <c r="V11" s="122"/>
      <c r="X11" s="121"/>
      <c r="Y11" s="121"/>
      <c r="Z11" s="121"/>
      <c r="AA11" s="121"/>
      <c r="AB11" s="121"/>
      <c r="AC11" s="121"/>
      <c r="AD11" s="121"/>
      <c r="AE11" s="122"/>
      <c r="AF11" s="122"/>
      <c r="AI11" s="232"/>
      <c r="AJ11" s="232"/>
      <c r="AK11" s="232"/>
      <c r="AL11" s="232"/>
      <c r="AM11" s="232"/>
    </row>
    <row r="12" spans="1:39" s="70" customFormat="1" ht="49.5" customHeight="1">
      <c r="A12" s="78" t="s">
        <v>106</v>
      </c>
      <c r="B12" s="78" t="s">
        <v>107</v>
      </c>
      <c r="C12" s="78" t="s">
        <v>108</v>
      </c>
      <c r="D12" s="78" t="s">
        <v>109</v>
      </c>
      <c r="E12" s="78" t="s">
        <v>110</v>
      </c>
      <c r="F12" s="79" t="s">
        <v>111</v>
      </c>
      <c r="G12" s="80" t="s">
        <v>112</v>
      </c>
      <c r="H12" s="80" t="s">
        <v>113</v>
      </c>
      <c r="I12" s="80" t="s">
        <v>114</v>
      </c>
      <c r="J12" s="78" t="s">
        <v>115</v>
      </c>
      <c r="K12" s="78" t="s">
        <v>116</v>
      </c>
      <c r="L12" s="81" t="s">
        <v>117</v>
      </c>
      <c r="M12" s="78" t="s">
        <v>118</v>
      </c>
      <c r="O12" s="82"/>
      <c r="Q12" s="123" t="s">
        <v>119</v>
      </c>
      <c r="R12" s="123" t="s">
        <v>120</v>
      </c>
      <c r="S12" s="123" t="s">
        <v>121</v>
      </c>
      <c r="T12" s="123" t="s">
        <v>122</v>
      </c>
      <c r="U12" s="123" t="s">
        <v>123</v>
      </c>
      <c r="V12" s="124" t="s">
        <v>124</v>
      </c>
      <c r="W12" s="124" t="s">
        <v>125</v>
      </c>
      <c r="X12" s="123" t="s">
        <v>126</v>
      </c>
      <c r="Y12" s="123" t="s">
        <v>127</v>
      </c>
      <c r="Z12" s="123" t="s">
        <v>128</v>
      </c>
      <c r="AA12" s="231" t="s">
        <v>129</v>
      </c>
      <c r="AB12" s="231" t="s">
        <v>130</v>
      </c>
      <c r="AC12" s="231" t="s">
        <v>131</v>
      </c>
      <c r="AD12" s="123" t="s">
        <v>132</v>
      </c>
      <c r="AE12" s="124" t="s">
        <v>133</v>
      </c>
      <c r="AF12" s="124" t="s">
        <v>134</v>
      </c>
      <c r="AJ12" s="169" t="s">
        <v>135</v>
      </c>
      <c r="AK12" s="169" t="s">
        <v>136</v>
      </c>
      <c r="AL12" s="169" t="s">
        <v>137</v>
      </c>
      <c r="AM12" s="169" t="s">
        <v>138</v>
      </c>
    </row>
    <row r="13" spans="1:39" s="70" customFormat="1" ht="16.5">
      <c r="A13" s="77"/>
      <c r="B13" s="78" t="s">
        <v>139</v>
      </c>
      <c r="C13" s="78" t="s">
        <v>139</v>
      </c>
      <c r="D13" s="78" t="s">
        <v>140</v>
      </c>
      <c r="E13" s="78"/>
      <c r="F13" s="117"/>
      <c r="G13" s="78" t="s">
        <v>140</v>
      </c>
      <c r="H13" s="78" t="s">
        <v>140</v>
      </c>
      <c r="I13" s="78" t="s">
        <v>139</v>
      </c>
      <c r="J13" s="78" t="s">
        <v>140</v>
      </c>
      <c r="K13" s="78" t="s">
        <v>140</v>
      </c>
      <c r="L13" s="78" t="s">
        <v>140</v>
      </c>
      <c r="M13" s="78"/>
      <c r="O13" s="82"/>
      <c r="Q13" s="125"/>
      <c r="R13" s="125"/>
      <c r="S13" s="125"/>
      <c r="T13" s="125"/>
      <c r="U13" s="125"/>
      <c r="V13" s="126"/>
      <c r="W13" s="126"/>
      <c r="X13" s="125"/>
      <c r="Y13" s="125"/>
      <c r="Z13" s="125"/>
      <c r="AA13" s="125"/>
      <c r="AB13" s="125"/>
      <c r="AC13" s="125"/>
      <c r="AD13" s="125"/>
      <c r="AE13" s="126"/>
      <c r="AF13" s="126"/>
    </row>
    <row r="14" spans="1:39" s="70" customFormat="1" ht="14.45">
      <c r="A14" s="85" t="s">
        <v>141</v>
      </c>
      <c r="B14" s="86"/>
      <c r="C14" s="86"/>
      <c r="D14" s="86"/>
      <c r="E14" s="87"/>
      <c r="F14" s="86"/>
      <c r="G14" s="88"/>
      <c r="H14" s="88"/>
      <c r="I14" s="89"/>
      <c r="J14" s="90"/>
      <c r="K14" s="90"/>
      <c r="L14" s="91"/>
      <c r="M14" s="92"/>
      <c r="N14" s="70" t="str">
        <f>IF(B15=0,"",1)</f>
        <v/>
      </c>
      <c r="O14" s="82"/>
      <c r="Q14" s="127"/>
      <c r="R14" s="127"/>
      <c r="S14" s="127"/>
      <c r="T14" s="127"/>
      <c r="U14" s="127"/>
      <c r="V14" s="119"/>
      <c r="W14" s="119"/>
      <c r="X14" s="127"/>
      <c r="Y14" s="127"/>
      <c r="Z14" s="119"/>
      <c r="AA14" s="119"/>
      <c r="AB14" s="119"/>
      <c r="AC14" s="119"/>
      <c r="AD14" s="119"/>
      <c r="AE14" s="119"/>
      <c r="AF14" s="119"/>
    </row>
    <row r="15" spans="1:39" s="73" customFormat="1" ht="29.1">
      <c r="A15" s="93" t="s">
        <v>142</v>
      </c>
      <c r="B15" s="146"/>
      <c r="C15" s="147" t="s">
        <v>143</v>
      </c>
      <c r="D15" s="147">
        <f>0.9/12*0.95*B15</f>
        <v>0</v>
      </c>
      <c r="E15" s="148" t="s">
        <v>144</v>
      </c>
      <c r="F15" s="94">
        <v>1</v>
      </c>
      <c r="G15" s="149" t="s">
        <v>143</v>
      </c>
      <c r="H15" s="147">
        <f>D15</f>
        <v>0</v>
      </c>
      <c r="I15" s="150" t="s">
        <v>143</v>
      </c>
      <c r="J15" s="151"/>
      <c r="K15" s="150">
        <f>IF(J15*F15&lt;=H15,J15*F15,H15)</f>
        <v>0</v>
      </c>
      <c r="L15" s="152">
        <f t="shared" ref="L15:L40" si="0">H15-K15</f>
        <v>0</v>
      </c>
      <c r="M15" s="149" t="s">
        <v>143</v>
      </c>
      <c r="Q15" s="153">
        <f>IF($M15=Q$12, $L15, 0)</f>
        <v>0</v>
      </c>
      <c r="R15" s="153">
        <f t="shared" ref="R15:AF15" si="1">IF($M15=R$12, $L15, 0)</f>
        <v>0</v>
      </c>
      <c r="S15" s="153">
        <f t="shared" si="1"/>
        <v>0</v>
      </c>
      <c r="T15" s="153">
        <f t="shared" si="1"/>
        <v>0</v>
      </c>
      <c r="U15" s="153">
        <f>IF($M15=U$12, $L15, 0)</f>
        <v>0</v>
      </c>
      <c r="V15" s="153">
        <f>IF($M15=V$12, $L15, 0)</f>
        <v>0</v>
      </c>
      <c r="W15" s="153">
        <f>IF($M15=W$12, $L15, 0)</f>
        <v>0</v>
      </c>
      <c r="X15" s="153">
        <f t="shared" si="1"/>
        <v>0</v>
      </c>
      <c r="Y15" s="153">
        <f t="shared" si="1"/>
        <v>0</v>
      </c>
      <c r="Z15" s="153">
        <f>IF($M15=Z$12, $L15, 0)</f>
        <v>0</v>
      </c>
      <c r="AA15" s="153">
        <f>IF($M15=AA$12, $L15, 0)</f>
        <v>0</v>
      </c>
      <c r="AB15" s="153">
        <f>IF($M15=AB$12, $L15, 0)</f>
        <v>0</v>
      </c>
      <c r="AC15" s="153">
        <f>IF($M15=AC$12, $L15, 0)</f>
        <v>0</v>
      </c>
      <c r="AD15" s="153">
        <f t="shared" si="1"/>
        <v>0</v>
      </c>
      <c r="AE15" s="153">
        <f t="shared" si="1"/>
        <v>0</v>
      </c>
      <c r="AF15" s="153">
        <f t="shared" si="1"/>
        <v>0</v>
      </c>
    </row>
    <row r="16" spans="1:39" s="70" customFormat="1" ht="14.45">
      <c r="A16" s="85" t="s">
        <v>145</v>
      </c>
      <c r="B16" s="143"/>
      <c r="C16" s="143"/>
      <c r="D16" s="86"/>
      <c r="E16" s="87"/>
      <c r="F16" s="95"/>
      <c r="G16" s="88"/>
      <c r="H16" s="88"/>
      <c r="I16" s="89"/>
      <c r="J16" s="90"/>
      <c r="K16" s="90"/>
      <c r="L16" s="91"/>
      <c r="M16" s="92"/>
      <c r="Q16" s="119"/>
      <c r="R16" s="119"/>
      <c r="S16" s="119"/>
      <c r="T16" s="119"/>
      <c r="U16" s="119"/>
      <c r="V16" s="119"/>
      <c r="W16" s="119"/>
      <c r="X16" s="119"/>
      <c r="Y16" s="119"/>
      <c r="Z16" s="119"/>
      <c r="AA16" s="119"/>
      <c r="AB16" s="119"/>
      <c r="AC16" s="119"/>
      <c r="AD16" s="119"/>
      <c r="AE16" s="119"/>
      <c r="AF16" s="119"/>
    </row>
    <row r="17" spans="1:39" s="73" customFormat="1" ht="43.5">
      <c r="A17" s="83" t="s">
        <v>146</v>
      </c>
      <c r="B17" s="146"/>
      <c r="C17" s="154" t="s">
        <v>143</v>
      </c>
      <c r="D17" s="147">
        <f>0.9/12*0.95*B17</f>
        <v>0</v>
      </c>
      <c r="E17" s="148" t="s">
        <v>147</v>
      </c>
      <c r="F17" s="97"/>
      <c r="G17" s="147">
        <f>Q42</f>
        <v>0</v>
      </c>
      <c r="H17" s="147">
        <f>D17+G17</f>
        <v>0</v>
      </c>
      <c r="I17" s="150" t="s">
        <v>143</v>
      </c>
      <c r="J17" s="151"/>
      <c r="K17" s="150">
        <f>IF(J17*F17&lt;=H17,J17*F17,H17)</f>
        <v>0</v>
      </c>
      <c r="L17" s="152">
        <f>H17-K17</f>
        <v>0</v>
      </c>
      <c r="M17" s="155"/>
      <c r="Q17" s="153">
        <f t="shared" ref="Q17:AF17" si="2">IF($M17=Q$12, $L17, 0)</f>
        <v>0</v>
      </c>
      <c r="R17" s="153">
        <f t="shared" si="2"/>
        <v>0</v>
      </c>
      <c r="S17" s="153">
        <f t="shared" si="2"/>
        <v>0</v>
      </c>
      <c r="T17" s="153">
        <f t="shared" si="2"/>
        <v>0</v>
      </c>
      <c r="U17" s="153">
        <f t="shared" si="2"/>
        <v>0</v>
      </c>
      <c r="V17" s="153">
        <f t="shared" si="2"/>
        <v>0</v>
      </c>
      <c r="W17" s="153">
        <f t="shared" si="2"/>
        <v>0</v>
      </c>
      <c r="X17" s="153">
        <f t="shared" si="2"/>
        <v>0</v>
      </c>
      <c r="Y17" s="153">
        <f t="shared" si="2"/>
        <v>0</v>
      </c>
      <c r="Z17" s="153">
        <f>IF($M17=Z$12, $L17, 0)</f>
        <v>0</v>
      </c>
      <c r="AA17" s="153">
        <f>IF($M17=AA$12, $L17, 0)</f>
        <v>0</v>
      </c>
      <c r="AB17" s="153">
        <f>IF($M17=AB$12, $L17, 0)</f>
        <v>0</v>
      </c>
      <c r="AC17" s="153">
        <f>IF($M17=AC$12, $L17, 0)</f>
        <v>0</v>
      </c>
      <c r="AD17" s="153">
        <f t="shared" si="2"/>
        <v>0</v>
      </c>
      <c r="AE17" s="153">
        <f t="shared" si="2"/>
        <v>0</v>
      </c>
      <c r="AF17" s="153">
        <f t="shared" si="2"/>
        <v>0</v>
      </c>
      <c r="AJ17" s="73">
        <f>IF($M17="Grass Swale A/B Soils or Amended C/D Soils",$B17,0)</f>
        <v>0</v>
      </c>
      <c r="AL17" s="73">
        <f>IF($M17="Grass Swale C/D Soils",$B17,0)</f>
        <v>0</v>
      </c>
    </row>
    <row r="18" spans="1:39" s="70" customFormat="1" ht="14.45" customHeight="1">
      <c r="A18" s="85" t="s">
        <v>148</v>
      </c>
      <c r="B18" s="143"/>
      <c r="C18" s="143"/>
      <c r="D18" s="86"/>
      <c r="E18" s="87"/>
      <c r="F18" s="95"/>
      <c r="G18" s="88"/>
      <c r="H18" s="88"/>
      <c r="I18" s="89"/>
      <c r="J18" s="90"/>
      <c r="K18" s="90"/>
      <c r="L18" s="91"/>
      <c r="M18" s="92"/>
      <c r="Q18" s="119"/>
      <c r="R18" s="119"/>
      <c r="S18" s="119"/>
      <c r="T18" s="119"/>
      <c r="U18" s="119"/>
      <c r="V18" s="119"/>
      <c r="W18" s="119"/>
      <c r="X18" s="119"/>
      <c r="Y18" s="119"/>
      <c r="Z18" s="119"/>
      <c r="AA18" s="119"/>
      <c r="AB18" s="119"/>
      <c r="AC18" s="119"/>
      <c r="AD18" s="119"/>
      <c r="AE18" s="119"/>
      <c r="AF18" s="119"/>
    </row>
    <row r="19" spans="1:39" s="73" customFormat="1" ht="43.5">
      <c r="A19" s="83" t="s">
        <v>120</v>
      </c>
      <c r="B19" s="146"/>
      <c r="C19" s="154" t="s">
        <v>143</v>
      </c>
      <c r="D19" s="147">
        <f t="shared" ref="D19:D20" si="3">0.9/12*0.95*B19</f>
        <v>0</v>
      </c>
      <c r="E19" s="148" t="s">
        <v>149</v>
      </c>
      <c r="F19" s="94" t="s">
        <v>143</v>
      </c>
      <c r="G19" s="147">
        <f>R42</f>
        <v>0</v>
      </c>
      <c r="H19" s="147">
        <f>D19+G19</f>
        <v>0</v>
      </c>
      <c r="I19" s="146"/>
      <c r="J19" s="149" t="s">
        <v>143</v>
      </c>
      <c r="K19" s="150">
        <f>IF(I19*0.04&lt;=H19,I19*0.04,H19)</f>
        <v>0</v>
      </c>
      <c r="L19" s="152">
        <f t="shared" si="0"/>
        <v>0</v>
      </c>
      <c r="M19" s="155"/>
      <c r="Q19" s="153">
        <f>IF($M19=Q$12, $L19, 0)</f>
        <v>0</v>
      </c>
      <c r="R19" s="153">
        <f t="shared" ref="R19:AF25" si="4">IF($M19=R$12, $L19, 0)</f>
        <v>0</v>
      </c>
      <c r="S19" s="153">
        <f t="shared" si="4"/>
        <v>0</v>
      </c>
      <c r="T19" s="153">
        <f t="shared" si="4"/>
        <v>0</v>
      </c>
      <c r="U19" s="153">
        <f t="shared" si="4"/>
        <v>0</v>
      </c>
      <c r="V19" s="153">
        <f t="shared" si="4"/>
        <v>0</v>
      </c>
      <c r="W19" s="153">
        <f t="shared" si="4"/>
        <v>0</v>
      </c>
      <c r="X19" s="153">
        <f t="shared" si="4"/>
        <v>0</v>
      </c>
      <c r="Y19" s="153">
        <f t="shared" si="4"/>
        <v>0</v>
      </c>
      <c r="Z19" s="153">
        <f t="shared" ref="Z19:AC22" si="5">IF($M19=Z$12, $L19, 0)</f>
        <v>0</v>
      </c>
      <c r="AA19" s="153">
        <f t="shared" si="5"/>
        <v>0</v>
      </c>
      <c r="AB19" s="153">
        <f t="shared" si="5"/>
        <v>0</v>
      </c>
      <c r="AC19" s="153">
        <f t="shared" si="5"/>
        <v>0</v>
      </c>
      <c r="AD19" s="153">
        <f t="shared" si="4"/>
        <v>0</v>
      </c>
      <c r="AE19" s="153">
        <f t="shared" si="4"/>
        <v>0</v>
      </c>
      <c r="AF19" s="153">
        <f t="shared" si="4"/>
        <v>0</v>
      </c>
      <c r="AJ19" s="73">
        <f>IF($M19="Grass Swale A/B Soils or Amended C/D Soils",$B19,0)</f>
        <v>0</v>
      </c>
      <c r="AL19" s="73">
        <f t="shared" ref="AL19:AL20" si="6">IF($M19="Grass Swale C/D Soils",$B19,0)</f>
        <v>0</v>
      </c>
    </row>
    <row r="20" spans="1:39" s="73" customFormat="1" ht="43.5">
      <c r="A20" s="83" t="s">
        <v>121</v>
      </c>
      <c r="B20" s="146"/>
      <c r="C20" s="154" t="s">
        <v>143</v>
      </c>
      <c r="D20" s="147">
        <f t="shared" si="3"/>
        <v>0</v>
      </c>
      <c r="E20" s="148" t="s">
        <v>150</v>
      </c>
      <c r="F20" s="94" t="s">
        <v>143</v>
      </c>
      <c r="G20" s="147">
        <f>S42</f>
        <v>0</v>
      </c>
      <c r="H20" s="147">
        <f>D20+G20</f>
        <v>0</v>
      </c>
      <c r="I20" s="146"/>
      <c r="J20" s="149" t="s">
        <v>143</v>
      </c>
      <c r="K20" s="150">
        <f>IF(I20*0.02&lt;=H20,I20*0.02,H20)</f>
        <v>0</v>
      </c>
      <c r="L20" s="152">
        <f t="shared" si="0"/>
        <v>0</v>
      </c>
      <c r="M20" s="155"/>
      <c r="Q20" s="153">
        <f>IF($M20=Q$12, $L20, 0)</f>
        <v>0</v>
      </c>
      <c r="R20" s="153">
        <f t="shared" si="4"/>
        <v>0</v>
      </c>
      <c r="S20" s="153">
        <f t="shared" si="4"/>
        <v>0</v>
      </c>
      <c r="T20" s="153">
        <f t="shared" si="4"/>
        <v>0</v>
      </c>
      <c r="U20" s="153">
        <f t="shared" si="4"/>
        <v>0</v>
      </c>
      <c r="V20" s="153">
        <f t="shared" si="4"/>
        <v>0</v>
      </c>
      <c r="W20" s="153">
        <f t="shared" si="4"/>
        <v>0</v>
      </c>
      <c r="X20" s="153">
        <f t="shared" si="4"/>
        <v>0</v>
      </c>
      <c r="Y20" s="153">
        <f t="shared" si="4"/>
        <v>0</v>
      </c>
      <c r="Z20" s="153">
        <f t="shared" si="5"/>
        <v>0</v>
      </c>
      <c r="AA20" s="153">
        <f t="shared" si="5"/>
        <v>0</v>
      </c>
      <c r="AB20" s="153">
        <f t="shared" si="5"/>
        <v>0</v>
      </c>
      <c r="AC20" s="153">
        <f t="shared" si="5"/>
        <v>0</v>
      </c>
      <c r="AD20" s="153">
        <f t="shared" si="4"/>
        <v>0</v>
      </c>
      <c r="AE20" s="153">
        <f t="shared" si="4"/>
        <v>0</v>
      </c>
      <c r="AF20" s="153">
        <f t="shared" si="4"/>
        <v>0</v>
      </c>
      <c r="AJ20" s="73">
        <f>IF($M20="Grass Swale A/B Soils or Amended C/D Soils",$B20,0)</f>
        <v>0</v>
      </c>
      <c r="AL20" s="73">
        <f t="shared" si="6"/>
        <v>0</v>
      </c>
    </row>
    <row r="21" spans="1:39" s="73" customFormat="1" ht="29.1">
      <c r="A21" s="83" t="s">
        <v>151</v>
      </c>
      <c r="B21" s="146"/>
      <c r="C21" s="156"/>
      <c r="D21" s="147">
        <f>0.9/12*(0.95*B21+0.05*C21)</f>
        <v>0</v>
      </c>
      <c r="E21" s="148" t="s">
        <v>144</v>
      </c>
      <c r="F21" s="94">
        <v>1</v>
      </c>
      <c r="G21" s="147">
        <f>T42</f>
        <v>0</v>
      </c>
      <c r="H21" s="147">
        <f>D21+G21</f>
        <v>0</v>
      </c>
      <c r="I21" s="150" t="s">
        <v>143</v>
      </c>
      <c r="J21" s="151"/>
      <c r="K21" s="150">
        <f>IF(J21*F21&lt;=H21,J21*F21,H21)</f>
        <v>0</v>
      </c>
      <c r="L21" s="152">
        <f t="shared" si="0"/>
        <v>0</v>
      </c>
      <c r="M21" s="155"/>
      <c r="Q21" s="153">
        <f>IF($M21=Q$12, $L21, 0)</f>
        <v>0</v>
      </c>
      <c r="R21" s="153">
        <f t="shared" si="4"/>
        <v>0</v>
      </c>
      <c r="S21" s="153">
        <f t="shared" si="4"/>
        <v>0</v>
      </c>
      <c r="T21" s="153">
        <f t="shared" si="4"/>
        <v>0</v>
      </c>
      <c r="U21" s="153">
        <f t="shared" si="4"/>
        <v>0</v>
      </c>
      <c r="V21" s="153">
        <f t="shared" si="4"/>
        <v>0</v>
      </c>
      <c r="W21" s="153">
        <f t="shared" si="4"/>
        <v>0</v>
      </c>
      <c r="X21" s="153">
        <f t="shared" si="4"/>
        <v>0</v>
      </c>
      <c r="Y21" s="153">
        <f t="shared" si="4"/>
        <v>0</v>
      </c>
      <c r="Z21" s="153">
        <f t="shared" si="5"/>
        <v>0</v>
      </c>
      <c r="AA21" s="153">
        <f t="shared" si="5"/>
        <v>0</v>
      </c>
      <c r="AB21" s="153">
        <f t="shared" si="5"/>
        <v>0</v>
      </c>
      <c r="AC21" s="153">
        <f t="shared" si="5"/>
        <v>0</v>
      </c>
      <c r="AD21" s="153">
        <f t="shared" si="4"/>
        <v>0</v>
      </c>
      <c r="AE21" s="153">
        <f t="shared" si="4"/>
        <v>0</v>
      </c>
      <c r="AF21" s="153">
        <f t="shared" si="4"/>
        <v>0</v>
      </c>
      <c r="AJ21" s="73">
        <f>IF($M21="Grass Swale A/B Soils or Amended C/D Soils",$B21,0)</f>
        <v>0</v>
      </c>
      <c r="AK21" s="73">
        <f>IF($M21="Grass Swale A/B Soils or Amended C/D Soils",$C21,0)</f>
        <v>0</v>
      </c>
      <c r="AL21" s="73">
        <f>IF($M21="Grass Swale C/D Soils",$B21,0)</f>
        <v>0</v>
      </c>
      <c r="AM21" s="73">
        <f>IF($M21="Grass Swale C/D Soils",$C21,0)</f>
        <v>0</v>
      </c>
    </row>
    <row r="22" spans="1:39" s="73" customFormat="1" ht="29.1">
      <c r="A22" s="96" t="s">
        <v>152</v>
      </c>
      <c r="B22" s="146"/>
      <c r="C22" s="154" t="s">
        <v>143</v>
      </c>
      <c r="D22" s="147">
        <f>0.9/12*0.95*B22</f>
        <v>0</v>
      </c>
      <c r="E22" s="148" t="s">
        <v>144</v>
      </c>
      <c r="F22" s="94">
        <v>1</v>
      </c>
      <c r="G22" s="147">
        <f>U42</f>
        <v>0</v>
      </c>
      <c r="H22" s="147">
        <f>D22+G22</f>
        <v>0</v>
      </c>
      <c r="I22" s="150" t="s">
        <v>143</v>
      </c>
      <c r="J22" s="151"/>
      <c r="K22" s="150">
        <f>IF(J22*F22&lt;=H22,J22*F22,H22)</f>
        <v>0</v>
      </c>
      <c r="L22" s="152">
        <f>H22-K22</f>
        <v>0</v>
      </c>
      <c r="M22" s="155"/>
      <c r="Q22" s="153">
        <f>IF($M22=Q$12, $L22, 0)</f>
        <v>0</v>
      </c>
      <c r="R22" s="153">
        <f t="shared" si="4"/>
        <v>0</v>
      </c>
      <c r="S22" s="153">
        <f t="shared" si="4"/>
        <v>0</v>
      </c>
      <c r="T22" s="153">
        <f t="shared" si="4"/>
        <v>0</v>
      </c>
      <c r="U22" s="153">
        <f t="shared" si="4"/>
        <v>0</v>
      </c>
      <c r="V22" s="153">
        <f t="shared" si="4"/>
        <v>0</v>
      </c>
      <c r="W22" s="153">
        <f t="shared" si="4"/>
        <v>0</v>
      </c>
      <c r="X22" s="153">
        <f t="shared" si="4"/>
        <v>0</v>
      </c>
      <c r="Y22" s="153">
        <f t="shared" si="4"/>
        <v>0</v>
      </c>
      <c r="Z22" s="153">
        <f t="shared" si="5"/>
        <v>0</v>
      </c>
      <c r="AA22" s="153">
        <f t="shared" si="5"/>
        <v>0</v>
      </c>
      <c r="AB22" s="153">
        <f t="shared" si="5"/>
        <v>0</v>
      </c>
      <c r="AC22" s="153">
        <f t="shared" si="5"/>
        <v>0</v>
      </c>
      <c r="AD22" s="153">
        <f t="shared" si="4"/>
        <v>0</v>
      </c>
      <c r="AE22" s="153">
        <f t="shared" si="4"/>
        <v>0</v>
      </c>
      <c r="AF22" s="153">
        <f t="shared" si="4"/>
        <v>0</v>
      </c>
      <c r="AJ22" s="73">
        <f>IF($M22="Grass Swale A/B Soils or Amended C/D Soils",$B22,0)</f>
        <v>0</v>
      </c>
      <c r="AL22" s="73">
        <f>IF($M22="Grass Swale C/D Soils",$B22,0)</f>
        <v>0</v>
      </c>
    </row>
    <row r="23" spans="1:39" s="70" customFormat="1" ht="14.45">
      <c r="A23" s="107" t="s">
        <v>153</v>
      </c>
      <c r="B23" s="100"/>
      <c r="C23" s="144"/>
      <c r="D23" s="100"/>
      <c r="E23" s="101"/>
      <c r="F23" s="102"/>
      <c r="G23" s="103"/>
      <c r="H23" s="100"/>
      <c r="I23" s="100"/>
      <c r="J23" s="103"/>
      <c r="K23" s="100"/>
      <c r="L23" s="100"/>
      <c r="M23" s="104"/>
      <c r="Q23" s="119"/>
      <c r="R23" s="119"/>
      <c r="S23" s="119"/>
      <c r="T23" s="119"/>
      <c r="U23" s="119"/>
      <c r="V23" s="119"/>
      <c r="W23" s="119"/>
      <c r="X23" s="119"/>
      <c r="Y23" s="119"/>
      <c r="Z23" s="119"/>
      <c r="AA23" s="119"/>
      <c r="AB23" s="119"/>
      <c r="AC23" s="119"/>
      <c r="AD23" s="119"/>
      <c r="AE23" s="119"/>
      <c r="AF23" s="119"/>
    </row>
    <row r="24" spans="1:39" s="73" customFormat="1" ht="43.5">
      <c r="A24" s="84" t="s">
        <v>154</v>
      </c>
      <c r="B24" s="146"/>
      <c r="C24" s="156"/>
      <c r="D24" s="147">
        <f t="shared" ref="D24:D25" si="7">0.9/12*(0.95*B24+0.05*C24)</f>
        <v>0</v>
      </c>
      <c r="E24" s="148" t="s">
        <v>155</v>
      </c>
      <c r="F24" s="94" t="s">
        <v>143</v>
      </c>
      <c r="G24" s="147">
        <f>V42</f>
        <v>0</v>
      </c>
      <c r="H24" s="147">
        <f>D24+G24</f>
        <v>0</v>
      </c>
      <c r="I24" s="146"/>
      <c r="J24" s="149" t="s">
        <v>143</v>
      </c>
      <c r="K24" s="150">
        <f>IF(I24*0.06&lt;=H24,I24*0.06,H24)</f>
        <v>0</v>
      </c>
      <c r="L24" s="152">
        <f t="shared" ref="L24:L25" si="8">H24-K24</f>
        <v>0</v>
      </c>
      <c r="M24" s="155"/>
      <c r="Q24" s="153">
        <f>IF($M24=Q$12, $L24, 0)</f>
        <v>0</v>
      </c>
      <c r="R24" s="153">
        <f t="shared" si="4"/>
        <v>0</v>
      </c>
      <c r="S24" s="153">
        <f t="shared" si="4"/>
        <v>0</v>
      </c>
      <c r="T24" s="153">
        <f t="shared" si="4"/>
        <v>0</v>
      </c>
      <c r="U24" s="153">
        <f t="shared" si="4"/>
        <v>0</v>
      </c>
      <c r="V24" s="153">
        <f t="shared" si="4"/>
        <v>0</v>
      </c>
      <c r="W24" s="153">
        <f t="shared" si="4"/>
        <v>0</v>
      </c>
      <c r="X24" s="153">
        <f t="shared" si="4"/>
        <v>0</v>
      </c>
      <c r="Y24" s="153">
        <f t="shared" si="4"/>
        <v>0</v>
      </c>
      <c r="Z24" s="153">
        <f t="shared" ref="Z24:AC25" si="9">IF($M24=Z$12, $L24, 0)</f>
        <v>0</v>
      </c>
      <c r="AA24" s="153">
        <f t="shared" si="9"/>
        <v>0</v>
      </c>
      <c r="AB24" s="153">
        <f t="shared" si="9"/>
        <v>0</v>
      </c>
      <c r="AC24" s="153">
        <f t="shared" si="9"/>
        <v>0</v>
      </c>
      <c r="AD24" s="153">
        <f t="shared" si="4"/>
        <v>0</v>
      </c>
      <c r="AE24" s="153">
        <f t="shared" si="4"/>
        <v>0</v>
      </c>
      <c r="AF24" s="153">
        <f t="shared" si="4"/>
        <v>0</v>
      </c>
      <c r="AJ24" s="73">
        <f>IF($M24="Grass Swale A/B Soils or Amended C/D Soils",$B24,0)</f>
        <v>0</v>
      </c>
      <c r="AK24" s="73">
        <f t="shared" ref="AK24:AK25" si="10">IF($M24="Grass Swale A/B Soils or Amended C/D Soils",$C24,0)</f>
        <v>0</v>
      </c>
      <c r="AL24" s="73">
        <f t="shared" ref="AL24:AL25" si="11">IF($M24="Grass Swale C/D Soils",$B24,0)</f>
        <v>0</v>
      </c>
      <c r="AM24" s="73">
        <f t="shared" ref="AM24:AM25" si="12">IF($M24="Grass Swale C/D Soils",$C24,0)</f>
        <v>0</v>
      </c>
    </row>
    <row r="25" spans="1:39" s="73" customFormat="1" ht="43.5">
      <c r="A25" s="84" t="s">
        <v>125</v>
      </c>
      <c r="B25" s="146"/>
      <c r="C25" s="156"/>
      <c r="D25" s="147">
        <f t="shared" si="7"/>
        <v>0</v>
      </c>
      <c r="E25" s="148" t="s">
        <v>156</v>
      </c>
      <c r="F25" s="94" t="s">
        <v>143</v>
      </c>
      <c r="G25" s="147">
        <f>W42</f>
        <v>0</v>
      </c>
      <c r="H25" s="147">
        <f>D25+G25</f>
        <v>0</v>
      </c>
      <c r="I25" s="146"/>
      <c r="J25" s="149" t="s">
        <v>143</v>
      </c>
      <c r="K25" s="150">
        <f>IF(I25*0.03&lt;=H25,I25*0.03,H25)</f>
        <v>0</v>
      </c>
      <c r="L25" s="152">
        <f t="shared" si="8"/>
        <v>0</v>
      </c>
      <c r="M25" s="155"/>
      <c r="Q25" s="153">
        <f>IF($M25=Q$12, $L25, 0)</f>
        <v>0</v>
      </c>
      <c r="R25" s="153">
        <f t="shared" si="4"/>
        <v>0</v>
      </c>
      <c r="S25" s="153">
        <f t="shared" si="4"/>
        <v>0</v>
      </c>
      <c r="T25" s="153">
        <f t="shared" si="4"/>
        <v>0</v>
      </c>
      <c r="U25" s="153">
        <f t="shared" si="4"/>
        <v>0</v>
      </c>
      <c r="V25" s="153">
        <f t="shared" si="4"/>
        <v>0</v>
      </c>
      <c r="W25" s="153">
        <f t="shared" si="4"/>
        <v>0</v>
      </c>
      <c r="X25" s="153">
        <f t="shared" si="4"/>
        <v>0</v>
      </c>
      <c r="Y25" s="153">
        <f t="shared" si="4"/>
        <v>0</v>
      </c>
      <c r="Z25" s="153">
        <f t="shared" si="9"/>
        <v>0</v>
      </c>
      <c r="AA25" s="153">
        <f t="shared" si="9"/>
        <v>0</v>
      </c>
      <c r="AB25" s="153">
        <f t="shared" si="9"/>
        <v>0</v>
      </c>
      <c r="AC25" s="153">
        <f t="shared" si="9"/>
        <v>0</v>
      </c>
      <c r="AD25" s="153">
        <f t="shared" si="4"/>
        <v>0</v>
      </c>
      <c r="AE25" s="153">
        <f t="shared" si="4"/>
        <v>0</v>
      </c>
      <c r="AF25" s="153">
        <f t="shared" si="4"/>
        <v>0</v>
      </c>
      <c r="AJ25" s="73">
        <f>IF($M25="Grass Swale A/B Soils or Amended C/D Soils",$B25,0)</f>
        <v>0</v>
      </c>
      <c r="AK25" s="73">
        <f t="shared" si="10"/>
        <v>0</v>
      </c>
      <c r="AL25" s="73">
        <f t="shared" si="11"/>
        <v>0</v>
      </c>
      <c r="AM25" s="73">
        <f t="shared" si="12"/>
        <v>0</v>
      </c>
    </row>
    <row r="26" spans="1:39" s="70" customFormat="1" ht="14.45">
      <c r="A26" s="99" t="s">
        <v>157</v>
      </c>
      <c r="B26" s="100"/>
      <c r="C26" s="144"/>
      <c r="D26" s="100"/>
      <c r="E26" s="101"/>
      <c r="F26" s="102"/>
      <c r="G26" s="103"/>
      <c r="H26" s="100"/>
      <c r="I26" s="100"/>
      <c r="J26" s="103"/>
      <c r="K26" s="100"/>
      <c r="L26" s="100"/>
      <c r="M26" s="104"/>
      <c r="Q26" s="119"/>
      <c r="R26" s="119"/>
      <c r="S26" s="119"/>
      <c r="T26" s="119"/>
      <c r="U26" s="119"/>
      <c r="V26" s="119"/>
      <c r="W26" s="119"/>
      <c r="X26" s="119"/>
      <c r="Y26" s="119"/>
      <c r="Z26" s="119"/>
      <c r="AA26" s="119"/>
      <c r="AB26" s="119"/>
      <c r="AC26" s="119"/>
      <c r="AD26" s="119"/>
      <c r="AE26" s="119"/>
      <c r="AF26" s="119"/>
    </row>
    <row r="27" spans="1:39" s="73" customFormat="1" ht="29.1">
      <c r="A27" s="98" t="s">
        <v>158</v>
      </c>
      <c r="B27" s="146"/>
      <c r="C27" s="156"/>
      <c r="D27" s="147">
        <f t="shared" ref="D27:D28" si="13">0.9/12*(0.95*B27+0.05*C27)</f>
        <v>0</v>
      </c>
      <c r="E27" s="148" t="s">
        <v>159</v>
      </c>
      <c r="F27" s="94" t="s">
        <v>160</v>
      </c>
      <c r="G27" s="147">
        <f>X42</f>
        <v>0</v>
      </c>
      <c r="H27" s="147">
        <f>D27+G27</f>
        <v>0</v>
      </c>
      <c r="I27" s="150" t="s">
        <v>143</v>
      </c>
      <c r="J27" s="149" t="s">
        <v>143</v>
      </c>
      <c r="K27" s="150">
        <f>IF(0.2/12*(0.05*AK42+0.95*AJ42)&gt;H27,H27,0.2/12*(0.05*AK42+0.95*AJ42))</f>
        <v>0</v>
      </c>
      <c r="L27" s="152">
        <f t="shared" si="0"/>
        <v>0</v>
      </c>
      <c r="M27" s="155"/>
      <c r="Q27" s="153">
        <f>IF($M27=Q$12, $L27, 0)</f>
        <v>0</v>
      </c>
      <c r="R27" s="153">
        <f t="shared" ref="R27:AF28" si="14">IF($M27=R$12, $L27, 0)</f>
        <v>0</v>
      </c>
      <c r="S27" s="153">
        <f t="shared" si="14"/>
        <v>0</v>
      </c>
      <c r="T27" s="153">
        <f t="shared" si="14"/>
        <v>0</v>
      </c>
      <c r="U27" s="153">
        <f t="shared" si="14"/>
        <v>0</v>
      </c>
      <c r="V27" s="153">
        <f t="shared" si="14"/>
        <v>0</v>
      </c>
      <c r="W27" s="153">
        <f t="shared" si="14"/>
        <v>0</v>
      </c>
      <c r="X27" s="153">
        <f t="shared" si="14"/>
        <v>0</v>
      </c>
      <c r="Y27" s="153">
        <f t="shared" si="14"/>
        <v>0</v>
      </c>
      <c r="Z27" s="153">
        <f t="shared" ref="Z27:AC28" si="15">IF($M27=Z$12, $L27, 0)</f>
        <v>0</v>
      </c>
      <c r="AA27" s="153">
        <f t="shared" si="15"/>
        <v>0</v>
      </c>
      <c r="AB27" s="153">
        <f t="shared" si="15"/>
        <v>0</v>
      </c>
      <c r="AC27" s="153">
        <f t="shared" si="15"/>
        <v>0</v>
      </c>
      <c r="AD27" s="153">
        <f t="shared" si="14"/>
        <v>0</v>
      </c>
      <c r="AE27" s="153">
        <f t="shared" si="14"/>
        <v>0</v>
      </c>
      <c r="AF27" s="153">
        <f t="shared" si="14"/>
        <v>0</v>
      </c>
      <c r="AJ27" s="73">
        <f>IF($B27&gt;0,$B27,0)</f>
        <v>0</v>
      </c>
      <c r="AK27" s="73">
        <f>IF($C27&gt;0,$C27,0)</f>
        <v>0</v>
      </c>
    </row>
    <row r="28" spans="1:39" s="73" customFormat="1" ht="29.1">
      <c r="A28" s="98" t="s">
        <v>127</v>
      </c>
      <c r="B28" s="146"/>
      <c r="C28" s="156"/>
      <c r="D28" s="147">
        <f t="shared" si="13"/>
        <v>0</v>
      </c>
      <c r="E28" s="148" t="s">
        <v>161</v>
      </c>
      <c r="F28" s="94" t="s">
        <v>162</v>
      </c>
      <c r="G28" s="147">
        <f>Y42</f>
        <v>0</v>
      </c>
      <c r="H28" s="147">
        <f>D28+G28</f>
        <v>0</v>
      </c>
      <c r="I28" s="150" t="s">
        <v>143</v>
      </c>
      <c r="J28" s="149" t="s">
        <v>143</v>
      </c>
      <c r="K28" s="150">
        <f>IF(0.1/12*(0.05*AM42+0.95*AL42)&gt;H28,H28,0.1/12*(0.05*AM42+0.95*AL42))</f>
        <v>0</v>
      </c>
      <c r="L28" s="152">
        <f t="shared" si="0"/>
        <v>0</v>
      </c>
      <c r="M28" s="155"/>
      <c r="Q28" s="153">
        <f>IF($M28=Q$12, $L28, 0)</f>
        <v>0</v>
      </c>
      <c r="R28" s="153">
        <f t="shared" si="14"/>
        <v>0</v>
      </c>
      <c r="S28" s="153">
        <f t="shared" si="14"/>
        <v>0</v>
      </c>
      <c r="T28" s="153">
        <f t="shared" si="14"/>
        <v>0</v>
      </c>
      <c r="U28" s="153">
        <f t="shared" si="14"/>
        <v>0</v>
      </c>
      <c r="V28" s="153">
        <f t="shared" si="14"/>
        <v>0</v>
      </c>
      <c r="W28" s="153">
        <f t="shared" si="14"/>
        <v>0</v>
      </c>
      <c r="X28" s="153">
        <f t="shared" si="14"/>
        <v>0</v>
      </c>
      <c r="Y28" s="153">
        <f t="shared" si="14"/>
        <v>0</v>
      </c>
      <c r="Z28" s="153">
        <f t="shared" si="15"/>
        <v>0</v>
      </c>
      <c r="AA28" s="153">
        <f t="shared" si="15"/>
        <v>0</v>
      </c>
      <c r="AB28" s="153">
        <f t="shared" si="15"/>
        <v>0</v>
      </c>
      <c r="AC28" s="153">
        <f t="shared" si="15"/>
        <v>0</v>
      </c>
      <c r="AD28" s="153">
        <f t="shared" si="14"/>
        <v>0</v>
      </c>
      <c r="AE28" s="153">
        <f t="shared" si="14"/>
        <v>0</v>
      </c>
      <c r="AF28" s="153">
        <f t="shared" si="14"/>
        <v>0</v>
      </c>
      <c r="AL28" s="73">
        <f>IF($B28&gt;0,$B28,0)</f>
        <v>0</v>
      </c>
      <c r="AM28" s="73">
        <f>IF($C28&gt;0,$C28,0)</f>
        <v>0</v>
      </c>
    </row>
    <row r="29" spans="1:39" s="70" customFormat="1" ht="14.45">
      <c r="A29" s="105" t="s">
        <v>163</v>
      </c>
      <c r="B29" s="100"/>
      <c r="C29" s="144"/>
      <c r="D29" s="100"/>
      <c r="E29" s="101"/>
      <c r="F29" s="102"/>
      <c r="G29" s="103"/>
      <c r="H29" s="100"/>
      <c r="I29" s="100"/>
      <c r="J29" s="103"/>
      <c r="K29" s="100"/>
      <c r="L29" s="100"/>
      <c r="M29" s="104"/>
      <c r="Q29" s="119"/>
      <c r="R29" s="119"/>
      <c r="S29" s="119"/>
      <c r="T29" s="119"/>
      <c r="U29" s="119"/>
      <c r="V29" s="119"/>
      <c r="W29" s="119"/>
      <c r="X29" s="119"/>
      <c r="Y29" s="119"/>
      <c r="Z29" s="119"/>
      <c r="AA29" s="119"/>
      <c r="AB29" s="119"/>
      <c r="AC29" s="119"/>
      <c r="AD29" s="119"/>
      <c r="AE29" s="119"/>
      <c r="AF29" s="119"/>
    </row>
    <row r="30" spans="1:39" s="73" customFormat="1" ht="29.1">
      <c r="A30" s="98" t="s">
        <v>128</v>
      </c>
      <c r="B30" s="146"/>
      <c r="C30" s="156"/>
      <c r="D30" s="147">
        <f>0.9/12*(0.95*B30+0.05*C30)</f>
        <v>0</v>
      </c>
      <c r="E30" s="148" t="s">
        <v>164</v>
      </c>
      <c r="F30" s="94">
        <v>1</v>
      </c>
      <c r="G30" s="147">
        <f>Z42</f>
        <v>0</v>
      </c>
      <c r="H30" s="147">
        <f>D30+G30</f>
        <v>0</v>
      </c>
      <c r="I30" s="150" t="s">
        <v>143</v>
      </c>
      <c r="J30" s="151"/>
      <c r="K30" s="150">
        <f>IF(J30*F30&lt;=H30,J30*F30,H30)</f>
        <v>0</v>
      </c>
      <c r="L30" s="152">
        <f t="shared" si="0"/>
        <v>0</v>
      </c>
      <c r="M30" s="155"/>
      <c r="Q30" s="153">
        <f>IF($M30=Q$12, $L30, 0)</f>
        <v>0</v>
      </c>
      <c r="R30" s="153">
        <f t="shared" ref="R30:AF33" si="16">IF($M30=R$12, $L30, 0)</f>
        <v>0</v>
      </c>
      <c r="S30" s="153">
        <f t="shared" si="16"/>
        <v>0</v>
      </c>
      <c r="T30" s="153">
        <f t="shared" si="16"/>
        <v>0</v>
      </c>
      <c r="U30" s="153">
        <f t="shared" ref="U30:W33" si="17">IF($M30=U$12, $L30, 0)</f>
        <v>0</v>
      </c>
      <c r="V30" s="153">
        <f t="shared" si="17"/>
        <v>0</v>
      </c>
      <c r="W30" s="153">
        <f t="shared" si="17"/>
        <v>0</v>
      </c>
      <c r="X30" s="153">
        <f t="shared" si="16"/>
        <v>0</v>
      </c>
      <c r="Y30" s="153">
        <f t="shared" si="16"/>
        <v>0</v>
      </c>
      <c r="Z30" s="153">
        <f t="shared" ref="Z30:AC33" si="18">IF($M30=Z$12, $L30, 0)</f>
        <v>0</v>
      </c>
      <c r="AA30" s="153">
        <f t="shared" si="18"/>
        <v>0</v>
      </c>
      <c r="AB30" s="153">
        <f t="shared" si="18"/>
        <v>0</v>
      </c>
      <c r="AC30" s="153">
        <f t="shared" si="18"/>
        <v>0</v>
      </c>
      <c r="AD30" s="153">
        <f t="shared" si="16"/>
        <v>0</v>
      </c>
      <c r="AE30" s="153">
        <f t="shared" si="16"/>
        <v>0</v>
      </c>
      <c r="AF30" s="153">
        <f t="shared" si="16"/>
        <v>0</v>
      </c>
      <c r="AJ30" s="73">
        <f>IF($M30="Grass Swale A/B Soils or Amended C/D Soils",$B30,0)</f>
        <v>0</v>
      </c>
      <c r="AK30" s="73">
        <f t="shared" ref="AK30:AK33" si="19">IF($M30="Grass Swale A/B Soils or Amended C/D Soils",$C30,0)</f>
        <v>0</v>
      </c>
      <c r="AL30" s="73">
        <f>IF($M30="Grass Swale C/D Soils",$B30,0)</f>
        <v>0</v>
      </c>
      <c r="AM30" s="73">
        <f>IF($M30="Grass Swale C/D Soils",$C30,0)</f>
        <v>0</v>
      </c>
    </row>
    <row r="31" spans="1:39" s="73" customFormat="1" ht="29.1">
      <c r="A31" s="98" t="s">
        <v>129</v>
      </c>
      <c r="B31" s="146"/>
      <c r="C31" s="156"/>
      <c r="D31" s="147">
        <f>0.9/12*(0.95*B31+0.05*C31)</f>
        <v>0</v>
      </c>
      <c r="E31" s="148" t="s">
        <v>165</v>
      </c>
      <c r="F31" s="94">
        <v>0.75</v>
      </c>
      <c r="G31" s="147">
        <f>AA42</f>
        <v>0</v>
      </c>
      <c r="H31" s="147">
        <f>D31+G31</f>
        <v>0</v>
      </c>
      <c r="I31" s="150" t="s">
        <v>143</v>
      </c>
      <c r="J31" s="151"/>
      <c r="K31" s="150">
        <f>IF(J31*F31&lt;=H31,J31*F31,H31)</f>
        <v>0</v>
      </c>
      <c r="L31" s="152">
        <f t="shared" si="0"/>
        <v>0</v>
      </c>
      <c r="M31" s="155"/>
      <c r="Q31" s="153">
        <f>IF($M31=Q$12, $L31, 0)</f>
        <v>0</v>
      </c>
      <c r="R31" s="153">
        <f t="shared" si="16"/>
        <v>0</v>
      </c>
      <c r="S31" s="153">
        <f t="shared" si="16"/>
        <v>0</v>
      </c>
      <c r="T31" s="153">
        <f t="shared" si="16"/>
        <v>0</v>
      </c>
      <c r="U31" s="153">
        <f t="shared" si="17"/>
        <v>0</v>
      </c>
      <c r="V31" s="153">
        <f t="shared" si="17"/>
        <v>0</v>
      </c>
      <c r="W31" s="153">
        <f t="shared" si="17"/>
        <v>0</v>
      </c>
      <c r="X31" s="153">
        <f t="shared" si="16"/>
        <v>0</v>
      </c>
      <c r="Y31" s="153">
        <f t="shared" si="16"/>
        <v>0</v>
      </c>
      <c r="Z31" s="153">
        <f t="shared" si="18"/>
        <v>0</v>
      </c>
      <c r="AA31" s="153">
        <f t="shared" si="18"/>
        <v>0</v>
      </c>
      <c r="AB31" s="153">
        <f t="shared" si="18"/>
        <v>0</v>
      </c>
      <c r="AC31" s="153">
        <f t="shared" si="18"/>
        <v>0</v>
      </c>
      <c r="AD31" s="153">
        <f t="shared" si="16"/>
        <v>0</v>
      </c>
      <c r="AE31" s="153">
        <f t="shared" si="16"/>
        <v>0</v>
      </c>
      <c r="AF31" s="153">
        <f t="shared" si="16"/>
        <v>0</v>
      </c>
      <c r="AJ31" s="73">
        <f>IF($M31="Grass Swale A/B Soils or Amended C/D Soils",$B31,0)</f>
        <v>0</v>
      </c>
      <c r="AK31" s="73">
        <f t="shared" si="19"/>
        <v>0</v>
      </c>
      <c r="AL31" s="73">
        <f>IF($M31="Grass Swale C/D Soils",$B31,0)</f>
        <v>0</v>
      </c>
      <c r="AM31" s="73">
        <f>IF($M31="Grass Swale C/D Soils",$C31,0)</f>
        <v>0</v>
      </c>
    </row>
    <row r="32" spans="1:39" s="73" customFormat="1" ht="29.1">
      <c r="A32" s="98" t="s">
        <v>130</v>
      </c>
      <c r="B32" s="146"/>
      <c r="C32" s="156"/>
      <c r="D32" s="147">
        <f>0.9/12*(0.95*B32+0.05*C32)</f>
        <v>0</v>
      </c>
      <c r="E32" s="148" t="s">
        <v>166</v>
      </c>
      <c r="F32" s="94">
        <v>0.5</v>
      </c>
      <c r="G32" s="147">
        <f>AB42</f>
        <v>0</v>
      </c>
      <c r="H32" s="147">
        <f>D32+G32</f>
        <v>0</v>
      </c>
      <c r="I32" s="150" t="s">
        <v>143</v>
      </c>
      <c r="J32" s="151"/>
      <c r="K32" s="150">
        <f>IF(J32*F32&lt;=H32,J32*F32,H32)</f>
        <v>0</v>
      </c>
      <c r="L32" s="152">
        <f t="shared" si="0"/>
        <v>0</v>
      </c>
      <c r="M32" s="155"/>
      <c r="Q32" s="153">
        <f>IF($M32=Q$12, $L32, 0)</f>
        <v>0</v>
      </c>
      <c r="R32" s="153">
        <f t="shared" si="16"/>
        <v>0</v>
      </c>
      <c r="S32" s="153">
        <f t="shared" si="16"/>
        <v>0</v>
      </c>
      <c r="T32" s="153">
        <f t="shared" si="16"/>
        <v>0</v>
      </c>
      <c r="U32" s="153">
        <f t="shared" si="17"/>
        <v>0</v>
      </c>
      <c r="V32" s="153">
        <f t="shared" si="17"/>
        <v>0</v>
      </c>
      <c r="W32" s="153">
        <f t="shared" si="17"/>
        <v>0</v>
      </c>
      <c r="X32" s="153">
        <f t="shared" si="16"/>
        <v>0</v>
      </c>
      <c r="Y32" s="153">
        <f t="shared" si="16"/>
        <v>0</v>
      </c>
      <c r="Z32" s="153">
        <f t="shared" si="18"/>
        <v>0</v>
      </c>
      <c r="AA32" s="153">
        <f t="shared" si="18"/>
        <v>0</v>
      </c>
      <c r="AB32" s="153">
        <f t="shared" si="18"/>
        <v>0</v>
      </c>
      <c r="AC32" s="153">
        <f t="shared" si="18"/>
        <v>0</v>
      </c>
      <c r="AD32" s="153">
        <f t="shared" si="16"/>
        <v>0</v>
      </c>
      <c r="AE32" s="153">
        <f t="shared" si="16"/>
        <v>0</v>
      </c>
      <c r="AF32" s="153">
        <f t="shared" si="16"/>
        <v>0</v>
      </c>
      <c r="AJ32" s="73">
        <f>IF($M32="Grass Swale A/B Soils or Amended C/D Soils",$B32,0)</f>
        <v>0</v>
      </c>
      <c r="AK32" s="73">
        <f t="shared" si="19"/>
        <v>0</v>
      </c>
      <c r="AL32" s="73">
        <f>IF($M32="Grass Swale C/D Soils",$B32,0)</f>
        <v>0</v>
      </c>
      <c r="AM32" s="73">
        <f>IF($M32="Grass Swale C/D Soils",$C32,0)</f>
        <v>0</v>
      </c>
    </row>
    <row r="33" spans="1:39" s="73" customFormat="1" ht="29.1">
      <c r="A33" s="98" t="s">
        <v>131</v>
      </c>
      <c r="B33" s="146"/>
      <c r="C33" s="156"/>
      <c r="D33" s="147">
        <f>0.9/12*(0.95*B33+0.05*C33)</f>
        <v>0</v>
      </c>
      <c r="E33" s="148" t="s">
        <v>167</v>
      </c>
      <c r="F33" s="94">
        <v>0.25</v>
      </c>
      <c r="G33" s="147">
        <f>AC42</f>
        <v>0</v>
      </c>
      <c r="H33" s="147">
        <f>D33+G33</f>
        <v>0</v>
      </c>
      <c r="I33" s="150" t="s">
        <v>143</v>
      </c>
      <c r="J33" s="151"/>
      <c r="K33" s="150">
        <f>IF(J33*F33&lt;=H33,J33*F33,H33)</f>
        <v>0</v>
      </c>
      <c r="L33" s="152">
        <f t="shared" si="0"/>
        <v>0</v>
      </c>
      <c r="M33" s="155"/>
      <c r="Q33" s="153">
        <f>IF($M33=Q$12, $L33, 0)</f>
        <v>0</v>
      </c>
      <c r="R33" s="153">
        <f t="shared" si="16"/>
        <v>0</v>
      </c>
      <c r="S33" s="153">
        <f t="shared" si="16"/>
        <v>0</v>
      </c>
      <c r="T33" s="153">
        <f t="shared" si="16"/>
        <v>0</v>
      </c>
      <c r="U33" s="153">
        <f t="shared" si="17"/>
        <v>0</v>
      </c>
      <c r="V33" s="153">
        <f t="shared" si="17"/>
        <v>0</v>
      </c>
      <c r="W33" s="153">
        <f t="shared" si="17"/>
        <v>0</v>
      </c>
      <c r="X33" s="153">
        <f t="shared" si="16"/>
        <v>0</v>
      </c>
      <c r="Y33" s="153">
        <f t="shared" si="16"/>
        <v>0</v>
      </c>
      <c r="Z33" s="153">
        <f t="shared" si="18"/>
        <v>0</v>
      </c>
      <c r="AA33" s="153">
        <f t="shared" si="18"/>
        <v>0</v>
      </c>
      <c r="AB33" s="153">
        <f t="shared" si="18"/>
        <v>0</v>
      </c>
      <c r="AC33" s="153">
        <f t="shared" si="18"/>
        <v>0</v>
      </c>
      <c r="AD33" s="153">
        <f t="shared" si="16"/>
        <v>0</v>
      </c>
      <c r="AE33" s="153">
        <f t="shared" si="16"/>
        <v>0</v>
      </c>
      <c r="AF33" s="153">
        <f t="shared" si="16"/>
        <v>0</v>
      </c>
      <c r="AJ33" s="73">
        <f>IF($M33="Grass Swale A/B Soils or Amended C/D Soils",$B33,0)</f>
        <v>0</v>
      </c>
      <c r="AK33" s="73">
        <f t="shared" si="19"/>
        <v>0</v>
      </c>
      <c r="AL33" s="73">
        <f>IF($M33="Grass Swale C/D Soils",$B33,0)</f>
        <v>0</v>
      </c>
      <c r="AM33" s="73">
        <f>IF($M33="Grass Swale C/D Soils",$C33,0)</f>
        <v>0</v>
      </c>
    </row>
    <row r="34" spans="1:39" s="70" customFormat="1" ht="14.45">
      <c r="A34" s="106" t="s">
        <v>168</v>
      </c>
      <c r="B34" s="100"/>
      <c r="C34" s="144"/>
      <c r="D34" s="100"/>
      <c r="E34" s="101"/>
      <c r="F34" s="102"/>
      <c r="G34" s="103"/>
      <c r="H34" s="100"/>
      <c r="I34" s="100"/>
      <c r="J34" s="103"/>
      <c r="K34" s="100"/>
      <c r="L34" s="100"/>
      <c r="M34" s="104"/>
      <c r="Q34" s="119"/>
      <c r="R34" s="119"/>
      <c r="S34" s="119"/>
      <c r="T34" s="119"/>
      <c r="U34" s="119"/>
      <c r="V34" s="119"/>
      <c r="W34" s="119"/>
      <c r="X34" s="119"/>
      <c r="Y34" s="119"/>
      <c r="Z34" s="119"/>
      <c r="AA34" s="119"/>
      <c r="AB34" s="119"/>
      <c r="AC34" s="119"/>
      <c r="AD34" s="119"/>
      <c r="AE34" s="119"/>
      <c r="AF34" s="119"/>
    </row>
    <row r="35" spans="1:39" s="73" customFormat="1" ht="29.1">
      <c r="A35" s="98" t="s">
        <v>132</v>
      </c>
      <c r="B35" s="146"/>
      <c r="C35" s="156"/>
      <c r="D35" s="147">
        <f>0.9/12*(0.95*B35+0.05*C35)</f>
        <v>0</v>
      </c>
      <c r="E35" s="148" t="s">
        <v>144</v>
      </c>
      <c r="F35" s="94">
        <v>1</v>
      </c>
      <c r="G35" s="147">
        <f>AD42</f>
        <v>0</v>
      </c>
      <c r="H35" s="157">
        <f>D35+G35</f>
        <v>0</v>
      </c>
      <c r="I35" s="150" t="s">
        <v>143</v>
      </c>
      <c r="J35" s="151"/>
      <c r="K35" s="150">
        <f>IF(J35*F35&lt;=H35,J35*F35,H35)</f>
        <v>0</v>
      </c>
      <c r="L35" s="152">
        <f t="shared" si="0"/>
        <v>0</v>
      </c>
      <c r="M35" s="155"/>
      <c r="Q35" s="153">
        <f>IF($M35=Q$12, $L35, 0)</f>
        <v>0</v>
      </c>
      <c r="R35" s="153">
        <f t="shared" ref="R35:AF35" si="20">IF($M35=R$12, $L35, 0)</f>
        <v>0</v>
      </c>
      <c r="S35" s="153">
        <f t="shared" si="20"/>
        <v>0</v>
      </c>
      <c r="T35" s="153">
        <f t="shared" si="20"/>
        <v>0</v>
      </c>
      <c r="U35" s="153">
        <f>IF($M35=U$12, $L35, 0)</f>
        <v>0</v>
      </c>
      <c r="V35" s="153">
        <f>IF($M35=V$12, $L35, 0)</f>
        <v>0</v>
      </c>
      <c r="W35" s="153">
        <f>IF($M35=W$12, $L35, 0)</f>
        <v>0</v>
      </c>
      <c r="X35" s="153">
        <f t="shared" si="20"/>
        <v>0</v>
      </c>
      <c r="Y35" s="153">
        <f t="shared" si="20"/>
        <v>0</v>
      </c>
      <c r="Z35" s="153">
        <f>IF($M35=Z$12, $L35, 0)</f>
        <v>0</v>
      </c>
      <c r="AA35" s="153">
        <f>IF($M35=AA$12, $L35, 0)</f>
        <v>0</v>
      </c>
      <c r="AB35" s="153">
        <f>IF($M35=AB$12, $L35, 0)</f>
        <v>0</v>
      </c>
      <c r="AC35" s="153">
        <f>IF($M35=AC$12, $L35, 0)</f>
        <v>0</v>
      </c>
      <c r="AD35" s="153">
        <f t="shared" si="20"/>
        <v>0</v>
      </c>
      <c r="AE35" s="153">
        <f t="shared" si="20"/>
        <v>0</v>
      </c>
      <c r="AF35" s="153">
        <f t="shared" si="20"/>
        <v>0</v>
      </c>
      <c r="AJ35" s="73">
        <f>IF($M35="Grass Swale A/B Soils or Amended C/D Soils",$B35,0)</f>
        <v>0</v>
      </c>
      <c r="AK35" s="73">
        <f t="shared" ref="AK35" si="21">IF($M35="Grass Swale A/B Soils or Amended C/D Soils",$C35,0)</f>
        <v>0</v>
      </c>
      <c r="AL35" s="73">
        <f>IF($M35="Grass Swale C/D Soils",$B35,0)</f>
        <v>0</v>
      </c>
      <c r="AM35" s="73">
        <f>IF($M35="Grass Swale C/D Soils",$C35,0)</f>
        <v>0</v>
      </c>
    </row>
    <row r="36" spans="1:39" s="70" customFormat="1" ht="14.45">
      <c r="A36" s="85" t="s">
        <v>169</v>
      </c>
      <c r="B36" s="143"/>
      <c r="C36" s="143"/>
      <c r="D36" s="86"/>
      <c r="E36" s="87"/>
      <c r="F36" s="95"/>
      <c r="G36" s="88"/>
      <c r="H36" s="88"/>
      <c r="I36" s="89"/>
      <c r="J36" s="90"/>
      <c r="K36" s="90"/>
      <c r="L36" s="91"/>
      <c r="M36" s="92"/>
      <c r="Q36" s="119"/>
      <c r="R36" s="119"/>
      <c r="S36" s="119"/>
      <c r="T36" s="119"/>
      <c r="U36" s="119"/>
      <c r="V36" s="119"/>
      <c r="W36" s="119"/>
      <c r="X36" s="119"/>
      <c r="Y36" s="119"/>
      <c r="Z36" s="119"/>
      <c r="AA36" s="119"/>
      <c r="AB36" s="119"/>
      <c r="AC36" s="119"/>
      <c r="AD36" s="119"/>
      <c r="AE36" s="119"/>
      <c r="AF36" s="119"/>
    </row>
    <row r="37" spans="1:39" s="73" customFormat="1" ht="29.1">
      <c r="A37" s="98" t="s">
        <v>170</v>
      </c>
      <c r="B37" s="146"/>
      <c r="C37" s="154" t="s">
        <v>143</v>
      </c>
      <c r="D37" s="147">
        <f>0.9/12*0.95*B37</f>
        <v>0</v>
      </c>
      <c r="E37" s="148" t="s">
        <v>144</v>
      </c>
      <c r="F37" s="94">
        <v>1</v>
      </c>
      <c r="G37" s="149" t="s">
        <v>143</v>
      </c>
      <c r="H37" s="147">
        <f>D37</f>
        <v>0</v>
      </c>
      <c r="I37" s="150" t="s">
        <v>143</v>
      </c>
      <c r="J37" s="151"/>
      <c r="K37" s="150">
        <f>IF(J37*F37&lt;=H37,J37*F37,H37)</f>
        <v>0</v>
      </c>
      <c r="L37" s="152">
        <f>H37-K37</f>
        <v>0</v>
      </c>
      <c r="M37" s="155"/>
      <c r="Q37" s="153">
        <f t="shared" ref="Q37:AF37" si="22">IF($M37=Q$12, $L37, 0)</f>
        <v>0</v>
      </c>
      <c r="R37" s="153">
        <f t="shared" si="22"/>
        <v>0</v>
      </c>
      <c r="S37" s="153">
        <f t="shared" si="22"/>
        <v>0</v>
      </c>
      <c r="T37" s="153">
        <f t="shared" si="22"/>
        <v>0</v>
      </c>
      <c r="U37" s="153">
        <f t="shared" si="22"/>
        <v>0</v>
      </c>
      <c r="V37" s="153">
        <f t="shared" si="22"/>
        <v>0</v>
      </c>
      <c r="W37" s="153">
        <f t="shared" si="22"/>
        <v>0</v>
      </c>
      <c r="X37" s="153">
        <f t="shared" si="22"/>
        <v>0</v>
      </c>
      <c r="Y37" s="153">
        <f t="shared" si="22"/>
        <v>0</v>
      </c>
      <c r="Z37" s="153">
        <f>IF($M37=Z$12, $L37, 0)</f>
        <v>0</v>
      </c>
      <c r="AA37" s="153">
        <f>IF($M37=AA$12, $L37, 0)</f>
        <v>0</v>
      </c>
      <c r="AB37" s="153">
        <f>IF($M37=AB$12, $L37, 0)</f>
        <v>0</v>
      </c>
      <c r="AC37" s="153">
        <f>IF($M37=AC$12, $L37, 0)</f>
        <v>0</v>
      </c>
      <c r="AD37" s="153">
        <f t="shared" si="22"/>
        <v>0</v>
      </c>
      <c r="AE37" s="153">
        <f t="shared" si="22"/>
        <v>0</v>
      </c>
      <c r="AF37" s="153">
        <f t="shared" si="22"/>
        <v>0</v>
      </c>
      <c r="AJ37" s="73">
        <f>IF($M37="Grass Swale A/B Soils or Amended C/D Soils",$B37,0)</f>
        <v>0</v>
      </c>
      <c r="AL37" s="73">
        <f>IF($M37="Grass Swale C/D Soils",$B37,0)</f>
        <v>0</v>
      </c>
    </row>
    <row r="38" spans="1:39" s="70" customFormat="1" ht="14.45">
      <c r="A38" s="107" t="s">
        <v>171</v>
      </c>
      <c r="B38" s="100"/>
      <c r="C38" s="144"/>
      <c r="D38" s="100"/>
      <c r="E38" s="101"/>
      <c r="F38" s="102"/>
      <c r="G38" s="103"/>
      <c r="H38" s="100"/>
      <c r="I38" s="100"/>
      <c r="J38" s="103"/>
      <c r="K38" s="100"/>
      <c r="L38" s="100"/>
      <c r="M38" s="104"/>
      <c r="Q38" s="119"/>
      <c r="R38" s="119"/>
      <c r="S38" s="119"/>
      <c r="T38" s="119"/>
      <c r="U38" s="119"/>
      <c r="V38" s="119"/>
      <c r="W38" s="119"/>
      <c r="X38" s="119"/>
      <c r="Y38" s="119"/>
      <c r="Z38" s="119"/>
      <c r="AA38" s="119"/>
      <c r="AB38" s="119"/>
      <c r="AC38" s="119"/>
      <c r="AD38" s="119"/>
      <c r="AE38" s="119"/>
      <c r="AF38" s="119"/>
    </row>
    <row r="39" spans="1:39" s="73" customFormat="1" ht="43.5">
      <c r="A39" s="96" t="s">
        <v>133</v>
      </c>
      <c r="B39" s="146"/>
      <c r="C39" s="156"/>
      <c r="D39" s="147">
        <f t="shared" ref="D39:D40" si="23">0.9/12*(0.95*B39+0.05*C39)</f>
        <v>0</v>
      </c>
      <c r="E39" s="148" t="s">
        <v>172</v>
      </c>
      <c r="F39" s="94" t="s">
        <v>143</v>
      </c>
      <c r="G39" s="147">
        <f>AE42</f>
        <v>0</v>
      </c>
      <c r="H39" s="147">
        <f>D39+G39</f>
        <v>0</v>
      </c>
      <c r="I39" s="146"/>
      <c r="J39" s="149" t="s">
        <v>143</v>
      </c>
      <c r="K39" s="150">
        <f>IF(I39*0.15&lt;=H39,I39*0.15,H39)</f>
        <v>0</v>
      </c>
      <c r="L39" s="152">
        <f t="shared" si="0"/>
        <v>0</v>
      </c>
      <c r="M39" s="158" t="s">
        <v>143</v>
      </c>
      <c r="Q39" s="153"/>
      <c r="R39" s="153"/>
      <c r="S39" s="153"/>
      <c r="T39" s="153"/>
      <c r="U39" s="153"/>
      <c r="V39" s="153"/>
      <c r="W39" s="153"/>
      <c r="X39" s="153"/>
      <c r="Y39" s="153"/>
      <c r="Z39" s="153"/>
      <c r="AA39" s="153"/>
      <c r="AB39" s="153"/>
      <c r="AC39" s="153"/>
      <c r="AD39" s="153"/>
      <c r="AE39" s="153"/>
      <c r="AF39" s="153"/>
    </row>
    <row r="40" spans="1:39" s="73" customFormat="1" ht="43.5">
      <c r="A40" s="96" t="s">
        <v>134</v>
      </c>
      <c r="B40" s="146"/>
      <c r="C40" s="156"/>
      <c r="D40" s="147">
        <f t="shared" si="23"/>
        <v>0</v>
      </c>
      <c r="E40" s="148" t="s">
        <v>173</v>
      </c>
      <c r="F40" s="94" t="s">
        <v>143</v>
      </c>
      <c r="G40" s="147">
        <f>AF42</f>
        <v>0</v>
      </c>
      <c r="H40" s="147">
        <f>D40+G40</f>
        <v>0</v>
      </c>
      <c r="I40" s="146"/>
      <c r="J40" s="149" t="s">
        <v>143</v>
      </c>
      <c r="K40" s="150">
        <f>IF(I40*0.08&lt;=H40,I40*0.08,H40)</f>
        <v>0</v>
      </c>
      <c r="L40" s="152">
        <f t="shared" si="0"/>
        <v>0</v>
      </c>
      <c r="M40" s="158" t="s">
        <v>143</v>
      </c>
      <c r="Q40" s="153"/>
      <c r="R40" s="153"/>
      <c r="S40" s="153"/>
      <c r="T40" s="153"/>
      <c r="U40" s="153"/>
      <c r="V40" s="153"/>
      <c r="W40" s="153"/>
      <c r="X40" s="153"/>
      <c r="Y40" s="153"/>
      <c r="Z40" s="153"/>
      <c r="AA40" s="153"/>
      <c r="AB40" s="153"/>
      <c r="AC40" s="153"/>
      <c r="AD40" s="153"/>
      <c r="AE40" s="153"/>
      <c r="AF40" s="153"/>
    </row>
    <row r="41" spans="1:39" s="24" customFormat="1" ht="14.45">
      <c r="A41" s="108" t="s">
        <v>174</v>
      </c>
      <c r="B41" s="141">
        <f>SUM(B12:B40)</f>
        <v>0</v>
      </c>
      <c r="C41" s="145">
        <f>SUM(C12:C40)</f>
        <v>0</v>
      </c>
      <c r="D41" s="109"/>
      <c r="E41" s="110"/>
      <c r="F41" s="161"/>
      <c r="G41" s="161"/>
      <c r="H41" s="161"/>
      <c r="I41" s="141">
        <f>SUM(I15:I40)</f>
        <v>0</v>
      </c>
      <c r="J41" s="162"/>
      <c r="K41" s="141">
        <f>SUM(K15:K40)</f>
        <v>0</v>
      </c>
      <c r="L41" s="111"/>
      <c r="M41" s="112"/>
      <c r="N41" s="70"/>
      <c r="O41" s="113"/>
      <c r="P41" s="113"/>
      <c r="Q41" s="128"/>
      <c r="R41" s="128"/>
      <c r="S41" s="128"/>
      <c r="T41" s="128"/>
      <c r="U41" s="128"/>
      <c r="V41" s="128"/>
      <c r="W41" s="128"/>
      <c r="X41" s="128"/>
      <c r="Y41" s="128"/>
      <c r="Z41" s="128"/>
      <c r="AA41" s="128"/>
      <c r="AB41" s="128"/>
      <c r="AC41" s="128"/>
      <c r="AD41" s="128"/>
      <c r="AE41" s="128"/>
      <c r="AF41" s="128"/>
    </row>
    <row r="42" spans="1:39" s="70" customFormat="1" ht="12.75" customHeight="1">
      <c r="A42" s="114"/>
      <c r="B42" s="115"/>
      <c r="C42" s="115"/>
      <c r="D42" s="115"/>
      <c r="E42" s="115"/>
      <c r="F42" s="69"/>
      <c r="G42" s="69"/>
      <c r="H42" s="69"/>
      <c r="I42" s="69"/>
      <c r="K42" s="71"/>
      <c r="L42" s="69"/>
      <c r="M42" s="69"/>
      <c r="O42" s="69"/>
      <c r="P42" s="113" t="s">
        <v>174</v>
      </c>
      <c r="Q42" s="128">
        <f t="shared" ref="Q42:AF42" si="24">SUM(Q12:Q41)</f>
        <v>0</v>
      </c>
      <c r="R42" s="128">
        <f t="shared" si="24"/>
        <v>0</v>
      </c>
      <c r="S42" s="128">
        <f t="shared" si="24"/>
        <v>0</v>
      </c>
      <c r="T42" s="128">
        <f t="shared" si="24"/>
        <v>0</v>
      </c>
      <c r="U42" s="128">
        <f t="shared" si="24"/>
        <v>0</v>
      </c>
      <c r="V42" s="128">
        <f t="shared" si="24"/>
        <v>0</v>
      </c>
      <c r="W42" s="128">
        <f t="shared" si="24"/>
        <v>0</v>
      </c>
      <c r="X42" s="128">
        <f t="shared" si="24"/>
        <v>0</v>
      </c>
      <c r="Y42" s="128">
        <f t="shared" si="24"/>
        <v>0</v>
      </c>
      <c r="Z42" s="128">
        <f>SUM(Z12:Z41)</f>
        <v>0</v>
      </c>
      <c r="AA42" s="128">
        <f>SUM(AA12:AA41)</f>
        <v>0</v>
      </c>
      <c r="AB42" s="128">
        <f>SUM(AB12:AB41)</f>
        <v>0</v>
      </c>
      <c r="AC42" s="128">
        <f>SUM(AC12:AC41)</f>
        <v>0</v>
      </c>
      <c r="AD42" s="128">
        <f t="shared" si="24"/>
        <v>0</v>
      </c>
      <c r="AE42" s="128">
        <f t="shared" si="24"/>
        <v>0</v>
      </c>
      <c r="AF42" s="128">
        <f t="shared" si="24"/>
        <v>0</v>
      </c>
      <c r="AJ42" s="128">
        <f>SUM(AJ12:AJ41)</f>
        <v>0</v>
      </c>
      <c r="AK42" s="128">
        <f>SUM(AK12:AK41)</f>
        <v>0</v>
      </c>
      <c r="AL42" s="128">
        <f>SUM(AL12:AL41)</f>
        <v>0</v>
      </c>
      <c r="AM42" s="128">
        <f>SUM(AM12:AM41)</f>
        <v>0</v>
      </c>
    </row>
    <row r="43" spans="1:39" s="70" customFormat="1" ht="12.75" customHeight="1">
      <c r="A43" s="114"/>
      <c r="B43" s="115"/>
      <c r="C43" s="115"/>
      <c r="D43" s="115"/>
      <c r="E43" s="115"/>
      <c r="F43" s="69"/>
      <c r="G43" s="116"/>
      <c r="H43" s="116"/>
      <c r="I43" s="116"/>
      <c r="J43" s="116" t="s">
        <v>175</v>
      </c>
      <c r="K43" s="140" t="str">
        <f>IF(B9="","",B9-K41)</f>
        <v/>
      </c>
      <c r="L43" s="69"/>
      <c r="M43" s="69"/>
      <c r="O43" s="69"/>
      <c r="P43" s="69"/>
      <c r="Q43" s="119"/>
      <c r="R43" s="119"/>
      <c r="S43" s="119"/>
      <c r="T43" s="119"/>
      <c r="U43" s="119"/>
      <c r="V43" s="119"/>
      <c r="W43" s="119"/>
      <c r="X43" s="119"/>
      <c r="Y43" s="119"/>
      <c r="Z43" s="119"/>
      <c r="AA43" s="119"/>
      <c r="AB43" s="119"/>
      <c r="AC43" s="119"/>
      <c r="AD43" s="119"/>
      <c r="AE43" s="119"/>
      <c r="AF43" s="119"/>
    </row>
    <row r="44" spans="1:39" ht="15.6" hidden="1" customHeight="1">
      <c r="A44" s="5"/>
      <c r="B44" s="6"/>
      <c r="C44" s="63"/>
      <c r="D44" s="1"/>
      <c r="E44" s="75"/>
      <c r="I44" s="1"/>
      <c r="J44" s="1"/>
      <c r="O44" s="1"/>
      <c r="P44" s="232"/>
      <c r="AI44" s="232"/>
      <c r="AJ44" s="232"/>
      <c r="AK44" s="232"/>
      <c r="AL44" s="232"/>
      <c r="AM44" s="232"/>
    </row>
    <row r="45" spans="1:39" ht="12.95" hidden="1" customHeight="1">
      <c r="A45" s="246"/>
      <c r="B45" s="246"/>
      <c r="C45" s="246"/>
      <c r="D45" s="1"/>
      <c r="E45" s="75"/>
      <c r="I45" s="1"/>
      <c r="J45" s="1"/>
      <c r="O45" s="1"/>
      <c r="P45" s="232"/>
      <c r="AI45" s="232"/>
      <c r="AJ45" s="232"/>
      <c r="AK45" s="232"/>
      <c r="AL45" s="232"/>
      <c r="AM45" s="232"/>
    </row>
    <row r="46" spans="1:39" ht="12.95" hidden="1" customHeight="1">
      <c r="A46" s="130" t="s">
        <v>176</v>
      </c>
      <c r="B46" s="159" t="s">
        <v>177</v>
      </c>
      <c r="C46" s="3"/>
      <c r="D46" s="3"/>
      <c r="F46" s="3"/>
      <c r="I46" s="1"/>
      <c r="J46" s="1"/>
      <c r="O46" s="1"/>
      <c r="P46" s="232"/>
      <c r="AI46" s="232"/>
      <c r="AJ46" s="232"/>
      <c r="AK46" s="232"/>
      <c r="AL46" s="232"/>
      <c r="AM46" s="232"/>
    </row>
    <row r="47" spans="1:39" ht="12.95" hidden="1" customHeight="1">
      <c r="A47" s="59" t="s">
        <v>120</v>
      </c>
      <c r="B47" s="63"/>
      <c r="C47" s="63"/>
      <c r="D47" s="232"/>
      <c r="I47" s="1"/>
      <c r="J47" s="1"/>
      <c r="O47" s="1"/>
      <c r="P47" s="232"/>
      <c r="AI47" s="232"/>
      <c r="AJ47" s="232"/>
      <c r="AK47" s="232"/>
      <c r="AL47" s="232"/>
      <c r="AM47" s="232"/>
    </row>
    <row r="48" spans="1:39" ht="12.95" hidden="1" customHeight="1">
      <c r="A48" s="59" t="s">
        <v>121</v>
      </c>
      <c r="B48" s="63"/>
      <c r="C48" s="232"/>
      <c r="D48" s="232"/>
      <c r="I48" s="1"/>
      <c r="J48" s="1"/>
      <c r="O48" s="1"/>
      <c r="P48" s="232"/>
      <c r="AI48" s="232"/>
      <c r="AJ48" s="232"/>
      <c r="AK48" s="232"/>
      <c r="AL48" s="232"/>
      <c r="AM48" s="232"/>
    </row>
    <row r="49" spans="1:48" ht="12.95" hidden="1" customHeight="1">
      <c r="A49" s="59" t="s">
        <v>122</v>
      </c>
      <c r="B49" s="63"/>
      <c r="C49" s="63"/>
      <c r="D49" s="1"/>
      <c r="E49" s="75"/>
      <c r="F49" s="64"/>
      <c r="I49" s="65"/>
      <c r="J49" s="1"/>
      <c r="L49" s="65"/>
      <c r="O49" s="1"/>
      <c r="P49" s="232"/>
      <c r="AI49" s="232"/>
      <c r="AJ49" s="232"/>
      <c r="AK49" s="232"/>
      <c r="AL49" s="232"/>
      <c r="AM49" s="232"/>
      <c r="AN49" s="232"/>
      <c r="AO49" s="232"/>
      <c r="AP49" s="232"/>
      <c r="AQ49" s="232"/>
      <c r="AR49" s="232"/>
      <c r="AS49" s="232"/>
      <c r="AT49" s="232"/>
      <c r="AU49" s="232"/>
      <c r="AV49" s="232"/>
    </row>
    <row r="50" spans="1:48" ht="12.95" hidden="1" customHeight="1">
      <c r="A50" s="59" t="s">
        <v>123</v>
      </c>
      <c r="B50" s="63"/>
      <c r="C50" s="63"/>
      <c r="D50" s="1"/>
      <c r="E50" s="75"/>
      <c r="F50" s="64"/>
      <c r="I50" s="65"/>
      <c r="J50" s="1"/>
      <c r="L50" s="65"/>
      <c r="O50" s="1"/>
      <c r="P50" s="232"/>
      <c r="AI50" s="232"/>
      <c r="AJ50" s="232"/>
      <c r="AK50" s="232"/>
      <c r="AL50" s="232"/>
      <c r="AM50" s="232"/>
      <c r="AN50" s="232"/>
      <c r="AO50" s="232"/>
      <c r="AP50" s="232"/>
      <c r="AQ50" s="232"/>
      <c r="AR50" s="232"/>
      <c r="AS50" s="232"/>
      <c r="AT50" s="232"/>
      <c r="AU50" s="232"/>
      <c r="AV50" s="232"/>
    </row>
    <row r="51" spans="1:48" ht="12.95" hidden="1" customHeight="1">
      <c r="A51" s="61" t="s">
        <v>124</v>
      </c>
      <c r="B51" s="63"/>
      <c r="C51" s="63"/>
      <c r="D51" s="1"/>
      <c r="E51" s="75"/>
      <c r="F51" s="64"/>
      <c r="I51" s="65"/>
      <c r="J51" s="1"/>
      <c r="L51" s="65"/>
      <c r="O51" s="1"/>
      <c r="P51" s="232"/>
      <c r="AG51" s="232"/>
      <c r="AH51" s="232"/>
      <c r="AI51" s="232"/>
      <c r="AJ51" s="232"/>
      <c r="AK51" s="232"/>
      <c r="AL51" s="232"/>
      <c r="AM51" s="232"/>
      <c r="AN51" s="232"/>
      <c r="AO51" s="232"/>
      <c r="AP51" s="232"/>
      <c r="AQ51" s="232"/>
      <c r="AR51" s="232"/>
      <c r="AS51" s="232"/>
      <c r="AT51" s="232"/>
      <c r="AU51" s="232"/>
      <c r="AV51" s="232"/>
    </row>
    <row r="52" spans="1:48" ht="12.95" hidden="1" customHeight="1">
      <c r="A52" s="61" t="s">
        <v>125</v>
      </c>
      <c r="B52" s="63"/>
      <c r="C52" s="63"/>
      <c r="D52" s="1"/>
      <c r="E52" s="75"/>
      <c r="F52" s="64"/>
      <c r="I52" s="65"/>
      <c r="J52" s="1"/>
      <c r="L52" s="65"/>
      <c r="O52" s="1"/>
      <c r="P52" s="232"/>
      <c r="AG52" s="232"/>
      <c r="AH52" s="232"/>
      <c r="AI52" s="232"/>
      <c r="AJ52" s="232"/>
      <c r="AK52" s="232"/>
      <c r="AL52" s="232"/>
      <c r="AM52" s="232"/>
      <c r="AN52" s="232"/>
      <c r="AO52" s="232"/>
      <c r="AP52" s="232"/>
      <c r="AQ52" s="232"/>
      <c r="AR52" s="232"/>
      <c r="AS52" s="232"/>
      <c r="AT52" s="232"/>
      <c r="AU52" s="232"/>
      <c r="AV52" s="232"/>
    </row>
    <row r="53" spans="1:48" ht="12.95" hidden="1" customHeight="1">
      <c r="A53" s="60" t="s">
        <v>126</v>
      </c>
      <c r="B53" s="63"/>
      <c r="C53" s="63"/>
      <c r="D53" s="1"/>
      <c r="E53" s="75"/>
      <c r="F53" s="64"/>
      <c r="I53" s="65"/>
      <c r="J53" s="1"/>
      <c r="L53" s="65"/>
      <c r="O53" s="1"/>
      <c r="P53" s="232"/>
      <c r="AI53" s="232"/>
      <c r="AJ53" s="232"/>
      <c r="AK53" s="232"/>
      <c r="AL53" s="232"/>
      <c r="AM53" s="232"/>
      <c r="AN53" s="232"/>
      <c r="AO53" s="232"/>
      <c r="AP53" s="232"/>
      <c r="AQ53" s="232"/>
      <c r="AR53" s="232"/>
      <c r="AS53" s="232"/>
      <c r="AT53" s="232"/>
      <c r="AU53" s="232"/>
      <c r="AV53" s="232"/>
    </row>
    <row r="54" spans="1:48" ht="12.95" hidden="1" customHeight="1">
      <c r="A54" s="60" t="s">
        <v>127</v>
      </c>
      <c r="B54" s="63"/>
      <c r="C54" s="63"/>
      <c r="D54" s="1"/>
      <c r="E54" s="75"/>
      <c r="F54" s="64"/>
      <c r="I54" s="65"/>
      <c r="J54" s="1"/>
      <c r="L54" s="65"/>
      <c r="O54" s="1"/>
      <c r="P54" s="232"/>
      <c r="AI54" s="232"/>
      <c r="AJ54" s="232"/>
      <c r="AK54" s="232"/>
      <c r="AL54" s="232"/>
      <c r="AM54" s="232"/>
      <c r="AN54" s="232"/>
      <c r="AO54" s="232"/>
      <c r="AP54" s="232"/>
      <c r="AQ54" s="232"/>
      <c r="AR54" s="232"/>
      <c r="AS54" s="232"/>
      <c r="AT54" s="232"/>
      <c r="AU54" s="232"/>
      <c r="AV54" s="232"/>
    </row>
    <row r="55" spans="1:48" ht="12.95" hidden="1" customHeight="1">
      <c r="A55" s="60" t="s">
        <v>128</v>
      </c>
      <c r="B55" s="63"/>
      <c r="C55" s="63"/>
      <c r="D55" s="1"/>
      <c r="E55" s="75"/>
      <c r="F55" s="64"/>
      <c r="I55" s="65"/>
      <c r="J55" s="1"/>
      <c r="L55" s="65"/>
      <c r="O55" s="1"/>
      <c r="P55" s="232"/>
      <c r="AI55" s="232"/>
      <c r="AJ55" s="232"/>
      <c r="AK55" s="232"/>
      <c r="AL55" s="232"/>
      <c r="AM55" s="232"/>
      <c r="AN55" s="232"/>
      <c r="AO55" s="232"/>
      <c r="AP55" s="232"/>
      <c r="AQ55" s="232"/>
      <c r="AR55" s="232"/>
      <c r="AS55" s="232"/>
      <c r="AT55" s="232"/>
      <c r="AU55" s="232"/>
      <c r="AV55" s="232"/>
    </row>
    <row r="56" spans="1:48" ht="12.95" hidden="1" customHeight="1">
      <c r="A56" s="60" t="s">
        <v>129</v>
      </c>
      <c r="B56" s="63"/>
      <c r="C56" s="63"/>
      <c r="D56" s="1"/>
      <c r="E56" s="75"/>
      <c r="F56" s="64"/>
      <c r="I56" s="65"/>
      <c r="J56" s="1"/>
      <c r="L56" s="65"/>
      <c r="O56" s="1"/>
      <c r="P56" s="232"/>
      <c r="AI56" s="232"/>
      <c r="AJ56" s="232"/>
      <c r="AK56" s="232"/>
      <c r="AL56" s="232"/>
      <c r="AM56" s="232"/>
      <c r="AN56" s="232"/>
      <c r="AO56" s="232"/>
      <c r="AP56" s="232"/>
      <c r="AQ56" s="232"/>
      <c r="AR56" s="232"/>
      <c r="AS56" s="232"/>
      <c r="AT56" s="232"/>
      <c r="AU56" s="232"/>
      <c r="AV56" s="232"/>
    </row>
    <row r="57" spans="1:48" ht="12.95" hidden="1" customHeight="1">
      <c r="A57" s="60" t="s">
        <v>130</v>
      </c>
      <c r="B57" s="63"/>
      <c r="C57" s="63"/>
      <c r="D57" s="1"/>
      <c r="E57" s="75"/>
      <c r="F57" s="64"/>
      <c r="I57" s="65"/>
      <c r="J57" s="1"/>
      <c r="L57" s="65"/>
      <c r="O57" s="1"/>
      <c r="P57" s="232"/>
      <c r="AI57" s="232"/>
      <c r="AJ57" s="232"/>
      <c r="AK57" s="232"/>
      <c r="AL57" s="232"/>
      <c r="AM57" s="232"/>
      <c r="AN57" s="232"/>
      <c r="AO57" s="232"/>
      <c r="AP57" s="232"/>
      <c r="AQ57" s="232"/>
      <c r="AR57" s="232"/>
      <c r="AS57" s="232"/>
      <c r="AT57" s="232"/>
      <c r="AU57" s="232"/>
      <c r="AV57" s="232"/>
    </row>
    <row r="58" spans="1:48" ht="12.95" hidden="1" customHeight="1">
      <c r="A58" s="60" t="s">
        <v>131</v>
      </c>
      <c r="B58" s="63"/>
      <c r="C58" s="63"/>
      <c r="D58" s="1"/>
      <c r="E58" s="75"/>
      <c r="F58" s="64"/>
      <c r="I58" s="65"/>
      <c r="J58" s="1"/>
      <c r="L58" s="65"/>
      <c r="O58" s="1"/>
      <c r="P58" s="232"/>
      <c r="AI58" s="232"/>
      <c r="AJ58" s="232"/>
      <c r="AK58" s="232"/>
      <c r="AL58" s="232"/>
      <c r="AM58" s="232"/>
      <c r="AN58" s="232"/>
      <c r="AO58" s="232"/>
      <c r="AP58" s="232"/>
      <c r="AQ58" s="232"/>
      <c r="AR58" s="232"/>
      <c r="AS58" s="232"/>
      <c r="AT58" s="232"/>
      <c r="AU58" s="232"/>
      <c r="AV58" s="232"/>
    </row>
    <row r="59" spans="1:48" ht="12.95" hidden="1" customHeight="1">
      <c r="A59" s="60" t="s">
        <v>132</v>
      </c>
      <c r="B59" s="63"/>
      <c r="C59" s="63"/>
      <c r="D59" s="1"/>
      <c r="E59" s="75"/>
      <c r="F59" s="64"/>
      <c r="I59" s="65"/>
      <c r="J59" s="1"/>
      <c r="L59" s="65"/>
      <c r="O59" s="1"/>
      <c r="P59" s="232"/>
      <c r="AI59" s="232"/>
      <c r="AJ59" s="232"/>
      <c r="AK59" s="232"/>
      <c r="AL59" s="232"/>
      <c r="AM59" s="232"/>
      <c r="AN59" s="232"/>
      <c r="AO59" s="232"/>
      <c r="AP59" s="232"/>
      <c r="AQ59" s="232"/>
      <c r="AR59" s="232"/>
      <c r="AS59" s="232"/>
      <c r="AT59" s="232"/>
      <c r="AU59" s="232"/>
      <c r="AV59" s="232"/>
    </row>
    <row r="60" spans="1:48" ht="12.95" hidden="1" customHeight="1">
      <c r="A60" s="61" t="s">
        <v>133</v>
      </c>
      <c r="B60" s="63"/>
      <c r="C60" s="63"/>
      <c r="D60" s="1"/>
      <c r="E60" s="75"/>
      <c r="F60" s="64"/>
      <c r="I60" s="65"/>
      <c r="J60" s="1"/>
      <c r="L60" s="65"/>
      <c r="O60" s="1"/>
      <c r="P60" s="232"/>
      <c r="AI60" s="232"/>
      <c r="AJ60" s="232"/>
      <c r="AK60" s="232"/>
      <c r="AL60" s="232"/>
      <c r="AM60" s="232"/>
      <c r="AN60" s="232"/>
      <c r="AO60" s="232"/>
      <c r="AP60" s="232"/>
      <c r="AQ60" s="232"/>
      <c r="AR60" s="232"/>
      <c r="AS60" s="232"/>
      <c r="AT60" s="232"/>
      <c r="AU60" s="232"/>
      <c r="AV60" s="232"/>
    </row>
    <row r="61" spans="1:48" ht="12.95" hidden="1" customHeight="1">
      <c r="A61" s="61" t="s">
        <v>134</v>
      </c>
      <c r="B61" s="63"/>
      <c r="C61" s="63"/>
      <c r="D61" s="1"/>
      <c r="E61" s="75"/>
      <c r="F61" s="64"/>
      <c r="I61" s="65"/>
      <c r="J61" s="1"/>
      <c r="L61" s="65"/>
      <c r="O61" s="1"/>
      <c r="P61" s="232"/>
      <c r="AI61" s="232"/>
      <c r="AJ61" s="232"/>
      <c r="AK61" s="232"/>
      <c r="AL61" s="232"/>
      <c r="AM61" s="232"/>
      <c r="AN61" s="232"/>
      <c r="AO61" s="232"/>
      <c r="AP61" s="232"/>
      <c r="AQ61" s="232"/>
      <c r="AR61" s="232"/>
      <c r="AS61" s="232"/>
      <c r="AT61" s="232"/>
      <c r="AU61" s="232"/>
      <c r="AV61" s="232"/>
    </row>
    <row r="62" spans="1:48" ht="12.95" hidden="1" customHeight="1">
      <c r="A62" s="62"/>
      <c r="B62" s="232"/>
      <c r="C62" s="63"/>
      <c r="D62" s="232"/>
      <c r="F62" s="64"/>
      <c r="I62" s="65"/>
      <c r="J62" s="232"/>
      <c r="L62" s="65"/>
      <c r="M62" s="63"/>
      <c r="N62" s="63"/>
      <c r="O62" s="63"/>
      <c r="P62" s="232"/>
      <c r="AI62" s="232"/>
      <c r="AJ62" s="232"/>
      <c r="AK62" s="232"/>
      <c r="AL62" s="232"/>
      <c r="AM62" s="232"/>
      <c r="AN62" s="232"/>
      <c r="AO62" s="232"/>
      <c r="AP62" s="232"/>
      <c r="AQ62" s="232"/>
      <c r="AR62" s="232"/>
      <c r="AS62" s="232"/>
      <c r="AT62" s="232"/>
      <c r="AU62" s="232"/>
      <c r="AV62" s="232"/>
    </row>
    <row r="63" spans="1:48" ht="12.95" hidden="1" customHeight="1">
      <c r="A63" s="130" t="s">
        <v>178</v>
      </c>
      <c r="B63" s="233" t="s">
        <v>179</v>
      </c>
      <c r="C63" s="3"/>
      <c r="D63" s="62"/>
      <c r="E63" s="62"/>
      <c r="F63" s="64"/>
      <c r="I63" s="65"/>
      <c r="J63" s="1"/>
      <c r="L63" s="65"/>
      <c r="M63" s="63"/>
      <c r="N63" s="63"/>
      <c r="O63" s="63"/>
      <c r="P63" s="232"/>
      <c r="V63" s="129"/>
      <c r="W63" s="129"/>
      <c r="Z63" s="129"/>
      <c r="AA63" s="129"/>
      <c r="AB63" s="129"/>
      <c r="AC63" s="129"/>
      <c r="AD63" s="129"/>
      <c r="AE63" s="129"/>
      <c r="AF63" s="129"/>
      <c r="AI63" s="4"/>
      <c r="AJ63" s="4"/>
      <c r="AK63" s="4"/>
      <c r="AL63" s="4"/>
      <c r="AM63" s="4"/>
      <c r="AN63" s="4"/>
      <c r="AO63" s="4"/>
      <c r="AP63" s="4"/>
      <c r="AQ63" s="4"/>
      <c r="AR63" s="4"/>
      <c r="AS63" s="4"/>
      <c r="AT63" s="4"/>
      <c r="AU63" s="4"/>
      <c r="AV63" s="4"/>
    </row>
    <row r="64" spans="1:48" ht="12.95" hidden="1" customHeight="1">
      <c r="A64" s="160" t="s">
        <v>122</v>
      </c>
      <c r="B64" s="233"/>
      <c r="C64" s="3"/>
      <c r="D64" s="62"/>
      <c r="E64" s="62"/>
      <c r="F64" s="64"/>
      <c r="I64" s="65"/>
      <c r="J64" s="1"/>
      <c r="L64" s="65"/>
      <c r="M64" s="63"/>
      <c r="N64" s="63"/>
      <c r="O64" s="63"/>
      <c r="P64" s="232"/>
      <c r="V64" s="129"/>
      <c r="W64" s="129"/>
      <c r="Z64" s="129"/>
      <c r="AA64" s="129"/>
      <c r="AB64" s="129"/>
      <c r="AC64" s="129"/>
      <c r="AD64" s="129"/>
      <c r="AE64" s="129"/>
      <c r="AF64" s="129"/>
      <c r="AI64" s="4"/>
      <c r="AJ64" s="4"/>
      <c r="AK64" s="4"/>
      <c r="AL64" s="4"/>
      <c r="AM64" s="4"/>
      <c r="AN64" s="4"/>
      <c r="AO64" s="4"/>
      <c r="AP64" s="4"/>
      <c r="AQ64" s="4"/>
      <c r="AR64" s="4"/>
      <c r="AS64" s="4"/>
      <c r="AT64" s="4"/>
      <c r="AU64" s="4"/>
      <c r="AV64" s="4"/>
    </row>
    <row r="65" spans="1:48" ht="12.95" hidden="1" customHeight="1">
      <c r="A65" s="61" t="s">
        <v>124</v>
      </c>
      <c r="B65" s="63"/>
      <c r="C65" s="63"/>
      <c r="D65" s="62"/>
      <c r="E65" s="62"/>
      <c r="F65" s="64"/>
      <c r="I65" s="65"/>
      <c r="J65" s="232"/>
      <c r="L65" s="65"/>
      <c r="M65" s="232"/>
      <c r="N65" s="232"/>
      <c r="O65" s="232"/>
      <c r="P65" s="232"/>
      <c r="AI65" s="232"/>
      <c r="AJ65" s="232"/>
      <c r="AK65" s="232"/>
      <c r="AL65" s="232"/>
      <c r="AM65" s="232"/>
      <c r="AN65" s="232"/>
      <c r="AO65" s="232"/>
      <c r="AP65" s="232"/>
      <c r="AQ65" s="232"/>
      <c r="AR65" s="232"/>
      <c r="AS65" s="232"/>
      <c r="AT65" s="232"/>
      <c r="AU65" s="232"/>
      <c r="AV65" s="232"/>
    </row>
    <row r="66" spans="1:48" ht="12.95" hidden="1" customHeight="1">
      <c r="A66" s="61" t="s">
        <v>125</v>
      </c>
      <c r="B66" s="63"/>
      <c r="C66" s="63"/>
      <c r="D66" s="62"/>
      <c r="E66" s="62"/>
      <c r="F66" s="64"/>
      <c r="I66" s="65"/>
      <c r="J66" s="232"/>
      <c r="L66" s="65"/>
      <c r="M66" s="232"/>
      <c r="N66" s="232"/>
      <c r="O66" s="232"/>
      <c r="P66" s="232"/>
      <c r="AI66" s="232"/>
      <c r="AJ66" s="232"/>
      <c r="AK66" s="232"/>
      <c r="AL66" s="232"/>
      <c r="AM66" s="232"/>
      <c r="AN66" s="232"/>
      <c r="AO66" s="232"/>
      <c r="AP66" s="232"/>
      <c r="AQ66" s="232"/>
      <c r="AR66" s="232"/>
      <c r="AS66" s="232"/>
      <c r="AT66" s="232"/>
      <c r="AU66" s="232"/>
      <c r="AV66" s="232"/>
    </row>
    <row r="67" spans="1:48" ht="12.95" hidden="1" customHeight="1">
      <c r="A67" s="60" t="s">
        <v>126</v>
      </c>
      <c r="B67" s="63"/>
      <c r="C67" s="63"/>
      <c r="D67" s="62"/>
      <c r="E67" s="62"/>
      <c r="F67" s="64"/>
      <c r="I67" s="65"/>
      <c r="J67" s="232"/>
      <c r="L67" s="65"/>
      <c r="M67" s="232"/>
      <c r="N67" s="232"/>
      <c r="O67" s="232"/>
      <c r="P67" s="232"/>
      <c r="AG67" s="232"/>
      <c r="AH67" s="232"/>
      <c r="AI67" s="232"/>
      <c r="AJ67" s="232"/>
      <c r="AK67" s="232"/>
      <c r="AL67" s="232"/>
      <c r="AM67" s="232"/>
      <c r="AN67" s="232"/>
      <c r="AO67" s="232"/>
      <c r="AP67" s="232"/>
      <c r="AQ67" s="232"/>
      <c r="AR67" s="232"/>
      <c r="AS67" s="232"/>
      <c r="AT67" s="232"/>
      <c r="AU67" s="232"/>
      <c r="AV67" s="232"/>
    </row>
    <row r="68" spans="1:48" ht="12.95" hidden="1" customHeight="1">
      <c r="A68" s="60" t="s">
        <v>127</v>
      </c>
      <c r="B68" s="63"/>
      <c r="C68" s="63"/>
      <c r="D68" s="62"/>
      <c r="E68" s="62"/>
      <c r="F68" s="64"/>
      <c r="I68" s="65"/>
      <c r="J68" s="232"/>
      <c r="L68" s="65"/>
      <c r="M68" s="232"/>
      <c r="N68" s="232"/>
      <c r="O68" s="232"/>
      <c r="P68" s="232"/>
      <c r="AG68" s="232"/>
      <c r="AH68" s="232"/>
      <c r="AI68" s="232"/>
      <c r="AJ68" s="232"/>
      <c r="AK68" s="232"/>
      <c r="AL68" s="232"/>
      <c r="AM68" s="232"/>
      <c r="AN68" s="232"/>
      <c r="AO68" s="232"/>
      <c r="AP68" s="232"/>
      <c r="AQ68" s="232"/>
      <c r="AR68" s="232"/>
      <c r="AS68" s="232"/>
      <c r="AT68" s="232"/>
      <c r="AU68" s="232"/>
      <c r="AV68" s="232"/>
    </row>
    <row r="69" spans="1:48" ht="12.95" hidden="1" customHeight="1">
      <c r="A69" s="232" t="s">
        <v>128</v>
      </c>
      <c r="B69" s="232"/>
      <c r="C69" s="63"/>
      <c r="D69" s="62"/>
      <c r="E69" s="62"/>
      <c r="F69" s="64"/>
      <c r="I69" s="65"/>
      <c r="J69" s="232"/>
      <c r="L69" s="65"/>
      <c r="M69" s="66"/>
      <c r="N69" s="232"/>
      <c r="O69" s="232"/>
      <c r="P69" s="232"/>
      <c r="AI69" s="232"/>
      <c r="AJ69" s="232"/>
      <c r="AK69" s="232"/>
      <c r="AL69" s="232"/>
      <c r="AM69" s="232"/>
      <c r="AN69" s="232"/>
      <c r="AO69" s="232"/>
      <c r="AP69" s="232"/>
      <c r="AQ69" s="232"/>
      <c r="AR69" s="232"/>
      <c r="AS69" s="232"/>
      <c r="AT69" s="232"/>
      <c r="AU69" s="232"/>
      <c r="AV69" s="232"/>
    </row>
    <row r="70" spans="1:48" ht="12.95" hidden="1" customHeight="1">
      <c r="A70" s="232" t="s">
        <v>129</v>
      </c>
      <c r="B70" s="232"/>
      <c r="C70" s="63"/>
      <c r="D70" s="62"/>
      <c r="E70" s="62"/>
      <c r="F70" s="64"/>
      <c r="I70" s="65"/>
      <c r="J70" s="232"/>
      <c r="L70" s="65"/>
      <c r="M70" s="232"/>
      <c r="N70" s="232"/>
      <c r="O70" s="232"/>
      <c r="P70" s="232"/>
      <c r="AI70" s="232"/>
      <c r="AJ70" s="232"/>
      <c r="AK70" s="232"/>
      <c r="AL70" s="232"/>
      <c r="AM70" s="232"/>
      <c r="AN70" s="232"/>
      <c r="AO70" s="232"/>
      <c r="AP70" s="232"/>
      <c r="AQ70" s="232"/>
      <c r="AR70" s="232"/>
      <c r="AS70" s="232"/>
      <c r="AT70" s="232"/>
      <c r="AU70" s="232"/>
      <c r="AV70" s="232"/>
    </row>
    <row r="71" spans="1:48" ht="12.95" hidden="1" customHeight="1">
      <c r="A71" s="232" t="s">
        <v>130</v>
      </c>
      <c r="B71" s="232"/>
      <c r="C71" s="63"/>
      <c r="D71" s="62"/>
      <c r="E71" s="62"/>
      <c r="F71" s="64"/>
      <c r="I71" s="65"/>
      <c r="J71" s="232"/>
      <c r="L71" s="65"/>
      <c r="M71" s="232"/>
      <c r="N71" s="232"/>
      <c r="O71" s="232"/>
      <c r="P71" s="232"/>
      <c r="AI71" s="232"/>
      <c r="AJ71" s="232"/>
      <c r="AK71" s="232"/>
      <c r="AL71" s="232"/>
      <c r="AM71" s="232"/>
      <c r="AN71" s="232"/>
      <c r="AO71" s="232"/>
      <c r="AP71" s="232"/>
      <c r="AQ71" s="232"/>
      <c r="AR71" s="232"/>
      <c r="AS71" s="232"/>
      <c r="AT71" s="232"/>
      <c r="AU71" s="232"/>
      <c r="AV71" s="232"/>
    </row>
    <row r="72" spans="1:48" ht="12.95" hidden="1" customHeight="1">
      <c r="A72" s="232" t="s">
        <v>131</v>
      </c>
      <c r="B72" s="232"/>
      <c r="C72" s="63"/>
      <c r="D72" s="62"/>
      <c r="E72" s="62"/>
      <c r="F72" s="64"/>
      <c r="I72" s="65"/>
      <c r="J72" s="232"/>
      <c r="L72" s="65"/>
      <c r="M72" s="232"/>
      <c r="N72" s="232"/>
      <c r="O72" s="232"/>
      <c r="P72" s="232"/>
      <c r="AI72" s="232"/>
      <c r="AJ72" s="232"/>
      <c r="AK72" s="232"/>
      <c r="AL72" s="232"/>
      <c r="AM72" s="232"/>
      <c r="AN72" s="232"/>
      <c r="AO72" s="232"/>
      <c r="AP72" s="232"/>
      <c r="AQ72" s="232"/>
      <c r="AR72" s="232"/>
      <c r="AS72" s="232"/>
      <c r="AT72" s="232"/>
      <c r="AU72" s="232"/>
      <c r="AV72" s="232"/>
    </row>
    <row r="73" spans="1:48" ht="12.95" hidden="1" customHeight="1">
      <c r="A73" s="60" t="s">
        <v>132</v>
      </c>
      <c r="B73" s="63"/>
      <c r="C73" s="3"/>
      <c r="D73" s="62"/>
      <c r="E73" s="62"/>
      <c r="F73" s="64"/>
      <c r="I73" s="65"/>
      <c r="J73" s="1"/>
      <c r="L73" s="65"/>
      <c r="M73" s="63"/>
      <c r="N73" s="63"/>
      <c r="O73" s="63"/>
      <c r="P73" s="232"/>
      <c r="V73" s="129"/>
      <c r="W73" s="129"/>
      <c r="Z73" s="129"/>
      <c r="AA73" s="129"/>
      <c r="AB73" s="129"/>
      <c r="AC73" s="129"/>
      <c r="AD73" s="129"/>
      <c r="AE73" s="129"/>
      <c r="AF73" s="129"/>
      <c r="AI73" s="4"/>
      <c r="AJ73" s="4"/>
      <c r="AK73" s="4"/>
      <c r="AL73" s="4"/>
      <c r="AM73" s="4"/>
      <c r="AN73" s="4"/>
      <c r="AO73" s="4"/>
      <c r="AP73" s="4"/>
      <c r="AQ73" s="4"/>
      <c r="AR73" s="4"/>
      <c r="AS73" s="4"/>
      <c r="AT73" s="4"/>
      <c r="AU73" s="4"/>
      <c r="AV73" s="4"/>
    </row>
    <row r="74" spans="1:48" ht="12.95" hidden="1" customHeight="1">
      <c r="A74" s="61" t="s">
        <v>133</v>
      </c>
      <c r="B74" s="63"/>
      <c r="C74" s="63"/>
      <c r="D74" s="62"/>
      <c r="E74" s="62"/>
      <c r="F74" s="64"/>
      <c r="I74" s="65"/>
      <c r="J74" s="232"/>
      <c r="L74" s="65"/>
      <c r="M74" s="232"/>
      <c r="N74" s="232"/>
      <c r="O74" s="232"/>
      <c r="P74" s="232"/>
      <c r="AI74" s="232"/>
      <c r="AJ74" s="232"/>
      <c r="AK74" s="232"/>
      <c r="AL74" s="232"/>
      <c r="AM74" s="232"/>
      <c r="AN74" s="232"/>
      <c r="AO74" s="232"/>
      <c r="AP74" s="232"/>
      <c r="AQ74" s="232"/>
      <c r="AR74" s="232"/>
      <c r="AS74" s="232"/>
      <c r="AT74" s="232"/>
      <c r="AU74" s="232"/>
      <c r="AV74" s="232"/>
    </row>
    <row r="75" spans="1:48" ht="12.95" hidden="1" customHeight="1">
      <c r="A75" s="61" t="s">
        <v>134</v>
      </c>
      <c r="B75" s="63"/>
      <c r="C75" s="63"/>
      <c r="D75" s="62"/>
      <c r="E75" s="62"/>
      <c r="F75" s="64"/>
      <c r="I75" s="65"/>
      <c r="J75" s="232"/>
      <c r="L75" s="65"/>
      <c r="M75" s="232"/>
      <c r="N75" s="232"/>
      <c r="O75" s="232"/>
      <c r="P75" s="232"/>
      <c r="AI75" s="232"/>
      <c r="AJ75" s="232"/>
      <c r="AK75" s="232"/>
      <c r="AL75" s="232"/>
      <c r="AM75" s="232"/>
      <c r="AN75" s="232"/>
      <c r="AO75" s="232"/>
      <c r="AP75" s="232"/>
      <c r="AQ75" s="232"/>
      <c r="AR75" s="232"/>
      <c r="AS75" s="232"/>
      <c r="AT75" s="232"/>
      <c r="AU75" s="232"/>
      <c r="AV75" s="232"/>
    </row>
    <row r="76" spans="1:48" ht="12.95" hidden="1" customHeight="1">
      <c r="A76" s="3"/>
      <c r="B76" s="63"/>
      <c r="C76" s="63"/>
      <c r="D76" s="62"/>
      <c r="E76" s="62"/>
      <c r="F76" s="64"/>
      <c r="I76" s="65"/>
      <c r="J76" s="232"/>
      <c r="L76" s="65"/>
      <c r="M76" s="232"/>
      <c r="N76" s="232"/>
      <c r="O76" s="232"/>
      <c r="P76" s="232"/>
      <c r="AG76" s="232"/>
      <c r="AH76" s="232"/>
      <c r="AI76" s="232"/>
      <c r="AJ76" s="232"/>
      <c r="AK76" s="232"/>
      <c r="AL76" s="232"/>
      <c r="AM76" s="232"/>
      <c r="AN76" s="232"/>
      <c r="AO76" s="232"/>
      <c r="AP76" s="232"/>
      <c r="AQ76" s="232"/>
      <c r="AR76" s="232"/>
      <c r="AS76" s="232"/>
      <c r="AT76" s="232"/>
      <c r="AU76" s="232"/>
      <c r="AV76" s="232"/>
    </row>
    <row r="77" spans="1:48" ht="12.95" hidden="1" customHeight="1">
      <c r="A77" s="130" t="s">
        <v>180</v>
      </c>
      <c r="B77" s="233" t="s">
        <v>181</v>
      </c>
      <c r="C77" s="63"/>
      <c r="D77" s="62"/>
      <c r="E77" s="62"/>
      <c r="F77" s="64"/>
      <c r="I77" s="65"/>
      <c r="J77" s="232"/>
      <c r="L77" s="65"/>
      <c r="M77" s="232"/>
      <c r="N77" s="232"/>
      <c r="O77" s="232"/>
      <c r="P77" s="232"/>
      <c r="AG77" s="232"/>
      <c r="AH77" s="232"/>
      <c r="AI77" s="232"/>
      <c r="AJ77" s="232"/>
      <c r="AK77" s="232"/>
      <c r="AL77" s="232"/>
      <c r="AM77" s="232"/>
      <c r="AN77" s="232"/>
      <c r="AO77" s="232"/>
      <c r="AP77" s="232"/>
      <c r="AQ77" s="232"/>
      <c r="AR77" s="232"/>
      <c r="AS77" s="232"/>
      <c r="AT77" s="232"/>
      <c r="AU77" s="232"/>
      <c r="AV77" s="232"/>
    </row>
    <row r="78" spans="1:48" ht="12.95" hidden="1" customHeight="1">
      <c r="A78" s="61" t="s">
        <v>124</v>
      </c>
      <c r="B78" s="63"/>
      <c r="C78" s="63"/>
      <c r="D78" s="62"/>
      <c r="E78" s="62"/>
      <c r="F78" s="64"/>
      <c r="I78" s="65"/>
      <c r="J78" s="232"/>
      <c r="L78" s="65"/>
      <c r="M78" s="66"/>
      <c r="N78" s="232"/>
      <c r="O78" s="232"/>
      <c r="P78" s="232"/>
      <c r="AI78" s="232"/>
      <c r="AJ78" s="232"/>
      <c r="AK78" s="232"/>
      <c r="AL78" s="232"/>
      <c r="AM78" s="232"/>
      <c r="AN78" s="232"/>
      <c r="AO78" s="232"/>
      <c r="AP78" s="232"/>
      <c r="AQ78" s="232"/>
      <c r="AR78" s="232"/>
      <c r="AS78" s="232"/>
      <c r="AT78" s="232"/>
      <c r="AU78" s="232"/>
      <c r="AV78" s="232"/>
    </row>
    <row r="79" spans="1:48" ht="12.95" hidden="1" customHeight="1">
      <c r="A79" s="61" t="s">
        <v>125</v>
      </c>
      <c r="B79" s="63"/>
      <c r="C79" s="63"/>
      <c r="D79" s="62"/>
      <c r="E79" s="62"/>
      <c r="F79" s="64"/>
      <c r="I79" s="65"/>
      <c r="J79" s="232"/>
      <c r="L79" s="65"/>
      <c r="M79" s="232"/>
      <c r="N79" s="232"/>
      <c r="O79" s="232"/>
      <c r="P79" s="232"/>
      <c r="AI79" s="232"/>
      <c r="AJ79" s="232"/>
      <c r="AK79" s="232"/>
      <c r="AL79" s="232"/>
      <c r="AM79" s="232"/>
      <c r="AN79" s="232"/>
      <c r="AO79" s="232"/>
      <c r="AP79" s="232"/>
      <c r="AQ79" s="232"/>
      <c r="AR79" s="232"/>
      <c r="AS79" s="232"/>
      <c r="AT79" s="232"/>
      <c r="AU79" s="232"/>
      <c r="AV79" s="232"/>
    </row>
    <row r="80" spans="1:48" ht="12.95" hidden="1" customHeight="1">
      <c r="A80" s="60" t="s">
        <v>126</v>
      </c>
      <c r="B80" s="63"/>
      <c r="C80" s="63"/>
      <c r="D80" s="62"/>
      <c r="E80" s="62"/>
      <c r="F80" s="64"/>
      <c r="I80" s="65"/>
      <c r="J80" s="232"/>
      <c r="L80" s="65"/>
      <c r="M80" s="232"/>
      <c r="N80" s="232"/>
      <c r="O80" s="232"/>
      <c r="P80" s="232"/>
      <c r="AI80" s="232"/>
      <c r="AJ80" s="232"/>
      <c r="AK80" s="232"/>
      <c r="AL80" s="232"/>
      <c r="AM80" s="232"/>
      <c r="AN80" s="232"/>
      <c r="AO80" s="232"/>
      <c r="AP80" s="232"/>
      <c r="AQ80" s="232"/>
      <c r="AR80" s="232"/>
      <c r="AS80" s="232"/>
      <c r="AT80" s="232"/>
      <c r="AU80" s="232"/>
      <c r="AV80" s="232"/>
    </row>
    <row r="81" spans="1:48" ht="12.95" hidden="1" customHeight="1">
      <c r="A81" s="60" t="s">
        <v>127</v>
      </c>
      <c r="B81" s="63"/>
      <c r="C81" s="63"/>
      <c r="D81" s="62"/>
      <c r="E81" s="62"/>
      <c r="F81" s="64"/>
      <c r="I81" s="65"/>
      <c r="J81" s="232"/>
      <c r="L81" s="65"/>
      <c r="M81" s="232"/>
      <c r="N81" s="232"/>
      <c r="O81" s="232"/>
      <c r="P81" s="232"/>
      <c r="AI81" s="232"/>
      <c r="AJ81" s="232"/>
      <c r="AK81" s="232"/>
      <c r="AL81" s="232"/>
      <c r="AM81" s="232"/>
      <c r="AN81" s="232"/>
      <c r="AO81" s="232"/>
      <c r="AP81" s="232"/>
      <c r="AQ81" s="232"/>
      <c r="AR81" s="232"/>
      <c r="AS81" s="232"/>
      <c r="AT81" s="232"/>
      <c r="AU81" s="232"/>
      <c r="AV81" s="232"/>
    </row>
    <row r="82" spans="1:48" ht="12.95" hidden="1" customHeight="1">
      <c r="A82" s="232" t="s">
        <v>128</v>
      </c>
      <c r="B82" s="232"/>
      <c r="C82" s="63"/>
      <c r="D82" s="62"/>
      <c r="E82" s="62"/>
      <c r="F82" s="64"/>
      <c r="I82" s="65"/>
      <c r="J82" s="232"/>
      <c r="L82" s="65"/>
      <c r="M82" s="232"/>
      <c r="N82" s="232"/>
      <c r="O82" s="232"/>
      <c r="P82" s="232"/>
      <c r="AI82" s="232"/>
      <c r="AJ82" s="232"/>
      <c r="AK82" s="232"/>
      <c r="AL82" s="232"/>
      <c r="AM82" s="232"/>
      <c r="AN82" s="232"/>
      <c r="AO82" s="232"/>
      <c r="AP82" s="232"/>
      <c r="AQ82" s="232"/>
      <c r="AR82" s="232"/>
      <c r="AS82" s="232"/>
      <c r="AT82" s="232"/>
      <c r="AU82" s="232"/>
      <c r="AV82" s="232"/>
    </row>
    <row r="83" spans="1:48" ht="12.95" hidden="1" customHeight="1">
      <c r="A83" s="232" t="s">
        <v>129</v>
      </c>
      <c r="B83" s="232"/>
      <c r="C83" s="3"/>
      <c r="D83" s="62"/>
      <c r="E83" s="62"/>
      <c r="F83" s="64"/>
      <c r="I83" s="65"/>
      <c r="J83" s="1"/>
      <c r="L83" s="65"/>
      <c r="M83" s="63"/>
      <c r="N83" s="63"/>
      <c r="O83" s="63"/>
      <c r="P83" s="232"/>
      <c r="V83" s="129"/>
      <c r="W83" s="129"/>
      <c r="Z83" s="129"/>
      <c r="AA83" s="129"/>
      <c r="AB83" s="129"/>
      <c r="AC83" s="129"/>
      <c r="AD83" s="129"/>
      <c r="AE83" s="129"/>
      <c r="AF83" s="129"/>
      <c r="AI83" s="4"/>
      <c r="AJ83" s="4"/>
      <c r="AK83" s="4"/>
      <c r="AL83" s="4"/>
      <c r="AM83" s="4"/>
      <c r="AN83" s="4"/>
      <c r="AO83" s="4"/>
      <c r="AP83" s="4"/>
      <c r="AQ83" s="4"/>
      <c r="AR83" s="4"/>
      <c r="AS83" s="4"/>
      <c r="AT83" s="4"/>
      <c r="AU83" s="4"/>
      <c r="AV83" s="4"/>
    </row>
    <row r="84" spans="1:48" ht="12.95" hidden="1" customHeight="1">
      <c r="A84" s="232" t="s">
        <v>130</v>
      </c>
      <c r="B84" s="232"/>
      <c r="C84" s="63"/>
      <c r="D84" s="62"/>
      <c r="E84" s="62"/>
      <c r="F84" s="64"/>
      <c r="I84" s="65"/>
      <c r="J84" s="232"/>
      <c r="L84" s="65"/>
      <c r="M84" s="232"/>
      <c r="N84" s="232"/>
      <c r="O84" s="232"/>
      <c r="P84" s="232"/>
      <c r="AG84" s="232"/>
      <c r="AH84" s="232"/>
      <c r="AI84" s="232"/>
      <c r="AJ84" s="232"/>
      <c r="AK84" s="232"/>
      <c r="AL84" s="232"/>
      <c r="AM84" s="232"/>
      <c r="AN84" s="232"/>
      <c r="AO84" s="232"/>
      <c r="AP84" s="232"/>
      <c r="AQ84" s="232"/>
      <c r="AR84" s="232"/>
      <c r="AS84" s="232"/>
      <c r="AT84" s="232"/>
      <c r="AU84" s="232"/>
      <c r="AV84" s="232"/>
    </row>
    <row r="85" spans="1:48" ht="12.95" hidden="1" customHeight="1">
      <c r="A85" s="60" t="s">
        <v>131</v>
      </c>
      <c r="B85" s="63"/>
      <c r="C85" s="63"/>
      <c r="D85" s="62"/>
      <c r="E85" s="62"/>
      <c r="F85" s="64"/>
      <c r="I85" s="65"/>
      <c r="J85" s="232"/>
      <c r="L85" s="65"/>
      <c r="M85" s="232"/>
      <c r="N85" s="232"/>
      <c r="O85" s="232"/>
      <c r="P85" s="232"/>
      <c r="AG85" s="232"/>
      <c r="AH85" s="232"/>
      <c r="AI85" s="232"/>
      <c r="AJ85" s="232"/>
      <c r="AK85" s="232"/>
      <c r="AL85" s="232"/>
      <c r="AM85" s="232"/>
      <c r="AN85" s="232"/>
      <c r="AO85" s="232"/>
      <c r="AP85" s="232"/>
      <c r="AQ85" s="232"/>
      <c r="AR85" s="232"/>
      <c r="AS85" s="232"/>
      <c r="AT85" s="232"/>
      <c r="AU85" s="232"/>
      <c r="AV85" s="232"/>
    </row>
    <row r="86" spans="1:48" ht="12.95" hidden="1" customHeight="1">
      <c r="A86" s="60" t="s">
        <v>132</v>
      </c>
      <c r="B86" s="63"/>
      <c r="C86" s="63"/>
      <c r="D86" s="62"/>
      <c r="E86" s="62"/>
      <c r="F86" s="64"/>
      <c r="I86" s="65"/>
      <c r="J86" s="232"/>
      <c r="L86" s="65"/>
      <c r="M86" s="66"/>
      <c r="N86" s="232"/>
      <c r="O86" s="232"/>
      <c r="P86" s="232"/>
      <c r="AI86" s="232"/>
      <c r="AJ86" s="232"/>
      <c r="AK86" s="232"/>
      <c r="AL86" s="232"/>
      <c r="AM86" s="232"/>
      <c r="AN86" s="232"/>
      <c r="AO86" s="232"/>
      <c r="AP86" s="232"/>
      <c r="AQ86" s="232"/>
      <c r="AR86" s="232"/>
      <c r="AS86" s="232"/>
      <c r="AT86" s="232"/>
      <c r="AU86" s="232"/>
      <c r="AV86" s="232"/>
    </row>
    <row r="87" spans="1:48" ht="12.95" hidden="1" customHeight="1">
      <c r="A87" s="61" t="s">
        <v>133</v>
      </c>
      <c r="B87" s="63"/>
      <c r="C87" s="63"/>
      <c r="D87" s="62"/>
      <c r="E87" s="62"/>
      <c r="F87" s="64"/>
      <c r="I87" s="65"/>
      <c r="J87" s="232"/>
      <c r="L87" s="65"/>
      <c r="M87" s="232"/>
      <c r="N87" s="232"/>
      <c r="O87" s="232"/>
      <c r="P87" s="232"/>
      <c r="AI87" s="232"/>
      <c r="AJ87" s="232"/>
      <c r="AK87" s="232"/>
      <c r="AL87" s="232"/>
      <c r="AM87" s="232"/>
      <c r="AN87" s="232"/>
      <c r="AO87" s="232"/>
      <c r="AP87" s="232"/>
      <c r="AQ87" s="232"/>
      <c r="AR87" s="232"/>
      <c r="AS87" s="232"/>
      <c r="AT87" s="232"/>
      <c r="AU87" s="232"/>
      <c r="AV87" s="232"/>
    </row>
    <row r="88" spans="1:48" ht="12.95" hidden="1" customHeight="1">
      <c r="A88" s="61" t="s">
        <v>134</v>
      </c>
      <c r="B88" s="63"/>
      <c r="C88" s="63"/>
      <c r="D88" s="62"/>
      <c r="E88" s="62"/>
      <c r="F88" s="64"/>
      <c r="I88" s="65"/>
      <c r="J88" s="232"/>
      <c r="L88" s="65"/>
      <c r="M88" s="232"/>
      <c r="N88" s="232"/>
      <c r="O88" s="232"/>
      <c r="P88" s="232"/>
      <c r="AI88" s="232"/>
      <c r="AJ88" s="232"/>
      <c r="AK88" s="232"/>
      <c r="AL88" s="232"/>
      <c r="AM88" s="232"/>
      <c r="AN88" s="232"/>
      <c r="AO88" s="232"/>
      <c r="AP88" s="232"/>
      <c r="AQ88" s="232"/>
      <c r="AR88" s="232"/>
      <c r="AS88" s="232"/>
      <c r="AT88" s="232"/>
      <c r="AU88" s="232"/>
      <c r="AV88" s="232"/>
    </row>
    <row r="89" spans="1:48" ht="12.95" hidden="1" customHeight="1">
      <c r="A89" s="3"/>
      <c r="B89" s="63"/>
      <c r="C89" s="63"/>
      <c r="D89" s="62"/>
      <c r="E89" s="62"/>
      <c r="F89" s="64"/>
      <c r="I89" s="65"/>
      <c r="J89" s="232"/>
      <c r="L89" s="65"/>
      <c r="M89" s="232"/>
      <c r="N89" s="232"/>
      <c r="O89" s="232"/>
      <c r="P89" s="232"/>
      <c r="AI89" s="232"/>
      <c r="AJ89" s="232"/>
      <c r="AK89" s="232"/>
      <c r="AL89" s="232"/>
      <c r="AM89" s="232"/>
      <c r="AN89" s="232"/>
      <c r="AO89" s="232"/>
      <c r="AP89" s="232"/>
      <c r="AQ89" s="232"/>
      <c r="AR89" s="232"/>
      <c r="AS89" s="232"/>
      <c r="AT89" s="232"/>
      <c r="AU89" s="232"/>
      <c r="AV89" s="232"/>
    </row>
    <row r="90" spans="1:48" ht="12.95" hidden="1" customHeight="1">
      <c r="A90" s="130" t="s">
        <v>182</v>
      </c>
      <c r="B90" s="233" t="s">
        <v>183</v>
      </c>
      <c r="C90" s="63"/>
      <c r="D90" s="62"/>
      <c r="E90" s="62"/>
      <c r="F90" s="64"/>
      <c r="I90" s="65"/>
      <c r="J90" s="232"/>
      <c r="L90" s="65"/>
      <c r="M90" s="232"/>
      <c r="N90" s="232"/>
      <c r="O90" s="232"/>
      <c r="P90" s="232"/>
      <c r="AI90" s="232"/>
      <c r="AJ90" s="232"/>
      <c r="AK90" s="232"/>
      <c r="AL90" s="232"/>
      <c r="AM90" s="232"/>
      <c r="AN90" s="232"/>
      <c r="AO90" s="232"/>
      <c r="AP90" s="232"/>
      <c r="AQ90" s="232"/>
      <c r="AR90" s="232"/>
      <c r="AS90" s="232"/>
      <c r="AT90" s="232"/>
      <c r="AU90" s="232"/>
      <c r="AV90" s="232"/>
    </row>
    <row r="91" spans="1:48" ht="12.95" hidden="1" customHeight="1">
      <c r="A91" s="60" t="s">
        <v>126</v>
      </c>
      <c r="B91" s="63"/>
      <c r="C91" s="63"/>
      <c r="D91" s="62"/>
      <c r="E91" s="62"/>
      <c r="F91" s="64"/>
      <c r="I91" s="65"/>
      <c r="J91" s="232"/>
      <c r="L91" s="65"/>
      <c r="M91" s="232"/>
      <c r="N91" s="232"/>
      <c r="O91" s="232"/>
      <c r="P91" s="232"/>
      <c r="AI91" s="232"/>
      <c r="AJ91" s="232"/>
      <c r="AK91" s="232"/>
      <c r="AL91" s="232"/>
      <c r="AM91" s="232"/>
      <c r="AN91" s="232"/>
      <c r="AO91" s="232"/>
      <c r="AP91" s="232"/>
      <c r="AQ91" s="232"/>
      <c r="AR91" s="232"/>
      <c r="AS91" s="232"/>
      <c r="AT91" s="232"/>
      <c r="AU91" s="232"/>
      <c r="AV91" s="232"/>
    </row>
    <row r="92" spans="1:48" ht="12.95" hidden="1" customHeight="1">
      <c r="A92" s="60" t="s">
        <v>127</v>
      </c>
      <c r="B92" s="63"/>
      <c r="C92" s="63"/>
      <c r="D92" s="62"/>
      <c r="E92" s="62"/>
      <c r="F92" s="64"/>
      <c r="I92" s="65"/>
      <c r="J92" s="232"/>
      <c r="L92" s="65"/>
      <c r="M92" s="232"/>
      <c r="N92" s="232"/>
      <c r="O92" s="232"/>
      <c r="P92" s="232"/>
      <c r="AI92" s="232"/>
      <c r="AJ92" s="232"/>
      <c r="AK92" s="232"/>
      <c r="AL92" s="232"/>
      <c r="AM92" s="232"/>
      <c r="AN92" s="232"/>
      <c r="AO92" s="232"/>
      <c r="AP92" s="232"/>
      <c r="AQ92" s="232"/>
      <c r="AR92" s="232"/>
      <c r="AS92" s="232"/>
      <c r="AT92" s="232"/>
      <c r="AU92" s="232"/>
      <c r="AV92" s="232"/>
    </row>
    <row r="93" spans="1:48" ht="12.95" hidden="1" customHeight="1">
      <c r="A93" s="60" t="s">
        <v>128</v>
      </c>
      <c r="B93" s="63"/>
      <c r="C93" s="63"/>
      <c r="D93" s="62"/>
      <c r="E93" s="62"/>
      <c r="F93" s="64"/>
      <c r="I93" s="65"/>
      <c r="J93" s="232"/>
      <c r="L93" s="65"/>
      <c r="M93" s="232"/>
      <c r="N93" s="232"/>
      <c r="O93" s="232"/>
      <c r="P93" s="232"/>
      <c r="AI93" s="232"/>
      <c r="AJ93" s="232"/>
      <c r="AK93" s="232"/>
      <c r="AL93" s="232"/>
      <c r="AM93" s="232"/>
      <c r="AN93" s="232"/>
      <c r="AO93" s="232"/>
      <c r="AP93" s="232"/>
      <c r="AQ93" s="232"/>
      <c r="AR93" s="232"/>
      <c r="AS93" s="232"/>
      <c r="AT93" s="232"/>
      <c r="AU93" s="232"/>
      <c r="AV93" s="232"/>
    </row>
    <row r="94" spans="1:48" ht="12.95" hidden="1" customHeight="1">
      <c r="A94" s="232" t="s">
        <v>129</v>
      </c>
      <c r="B94" s="232"/>
      <c r="C94" s="63"/>
      <c r="D94" s="62"/>
      <c r="E94" s="62"/>
      <c r="F94" s="64"/>
      <c r="I94" s="65"/>
      <c r="J94" s="232"/>
      <c r="L94" s="65"/>
      <c r="M94" s="232"/>
      <c r="N94" s="232"/>
      <c r="O94" s="232"/>
      <c r="P94" s="232"/>
      <c r="AI94" s="232"/>
      <c r="AJ94" s="232"/>
      <c r="AK94" s="232"/>
      <c r="AL94" s="232"/>
      <c r="AM94" s="232"/>
      <c r="AN94" s="232"/>
      <c r="AO94" s="232"/>
      <c r="AP94" s="232"/>
      <c r="AQ94" s="232"/>
      <c r="AR94" s="232"/>
      <c r="AS94" s="232"/>
      <c r="AT94" s="232"/>
      <c r="AU94" s="232"/>
      <c r="AV94" s="232"/>
    </row>
    <row r="95" spans="1:48" ht="12.95" hidden="1" customHeight="1">
      <c r="A95" s="232" t="s">
        <v>130</v>
      </c>
      <c r="B95" s="232"/>
      <c r="C95" s="63"/>
      <c r="D95" s="62"/>
      <c r="E95" s="62"/>
      <c r="F95" s="64"/>
      <c r="I95" s="65"/>
      <c r="J95" s="232"/>
      <c r="L95" s="65"/>
      <c r="M95" s="232"/>
      <c r="N95" s="232"/>
      <c r="O95" s="232"/>
      <c r="P95" s="232"/>
      <c r="AI95" s="232"/>
      <c r="AJ95" s="232"/>
      <c r="AK95" s="232"/>
      <c r="AL95" s="232"/>
      <c r="AM95" s="232"/>
      <c r="AN95" s="232"/>
      <c r="AO95" s="232"/>
      <c r="AP95" s="232"/>
      <c r="AQ95" s="232"/>
      <c r="AR95" s="232"/>
      <c r="AS95" s="232"/>
      <c r="AT95" s="232"/>
      <c r="AU95" s="232"/>
      <c r="AV95" s="232"/>
    </row>
    <row r="96" spans="1:48" ht="12.95" hidden="1" customHeight="1">
      <c r="A96" s="232" t="s">
        <v>131</v>
      </c>
      <c r="B96" s="232"/>
      <c r="C96" s="63"/>
      <c r="D96" s="62"/>
      <c r="E96" s="62"/>
      <c r="F96" s="64"/>
      <c r="I96" s="65"/>
      <c r="J96" s="232"/>
      <c r="L96" s="65"/>
      <c r="M96" s="232"/>
      <c r="N96" s="232"/>
      <c r="O96" s="232"/>
      <c r="P96" s="232"/>
      <c r="AI96" s="232"/>
      <c r="AJ96" s="232"/>
      <c r="AK96" s="232"/>
      <c r="AL96" s="232"/>
      <c r="AM96" s="232"/>
      <c r="AN96" s="232"/>
      <c r="AO96" s="232"/>
      <c r="AP96" s="232"/>
      <c r="AQ96" s="232"/>
      <c r="AR96" s="232"/>
      <c r="AS96" s="232"/>
      <c r="AT96" s="232"/>
      <c r="AU96" s="232"/>
      <c r="AV96" s="232"/>
    </row>
    <row r="97" spans="1:48" ht="12.95" hidden="1" customHeight="1">
      <c r="A97" s="60" t="s">
        <v>132</v>
      </c>
      <c r="B97" s="63"/>
      <c r="C97" s="63"/>
      <c r="D97" s="62"/>
      <c r="E97" s="62"/>
      <c r="F97" s="64"/>
      <c r="I97" s="65"/>
      <c r="J97" s="232"/>
      <c r="L97" s="65"/>
      <c r="M97" s="232"/>
      <c r="N97" s="232"/>
      <c r="O97" s="232"/>
      <c r="P97" s="232"/>
      <c r="AI97" s="232"/>
      <c r="AJ97" s="232"/>
      <c r="AK97" s="232"/>
      <c r="AL97" s="232"/>
      <c r="AM97" s="232"/>
      <c r="AN97" s="232"/>
      <c r="AO97" s="232"/>
      <c r="AP97" s="232"/>
      <c r="AQ97" s="232"/>
      <c r="AR97" s="232"/>
      <c r="AS97" s="232"/>
      <c r="AT97" s="232"/>
      <c r="AU97" s="232"/>
      <c r="AV97" s="232"/>
    </row>
    <row r="98" spans="1:48" ht="12.95" hidden="1" customHeight="1">
      <c r="A98" s="61" t="s">
        <v>133</v>
      </c>
      <c r="B98" s="63"/>
      <c r="C98" s="63"/>
      <c r="D98" s="62"/>
      <c r="E98" s="62"/>
      <c r="F98" s="64"/>
      <c r="I98" s="65"/>
      <c r="J98" s="232"/>
      <c r="L98" s="65"/>
      <c r="M98" s="232"/>
      <c r="N98" s="232"/>
      <c r="O98" s="232"/>
      <c r="P98" s="232"/>
      <c r="AI98" s="232"/>
      <c r="AJ98" s="232"/>
      <c r="AK98" s="232"/>
      <c r="AL98" s="232"/>
      <c r="AM98" s="232"/>
      <c r="AN98" s="232"/>
      <c r="AO98" s="232"/>
      <c r="AP98" s="232"/>
      <c r="AQ98" s="232"/>
      <c r="AR98" s="232"/>
      <c r="AS98" s="232"/>
      <c r="AT98" s="232"/>
      <c r="AU98" s="232"/>
      <c r="AV98" s="232"/>
    </row>
    <row r="99" spans="1:48" ht="12.95" hidden="1" customHeight="1">
      <c r="A99" s="61" t="s">
        <v>134</v>
      </c>
      <c r="B99" s="63"/>
      <c r="C99" s="63"/>
      <c r="D99" s="62"/>
      <c r="E99" s="62"/>
      <c r="F99" s="64"/>
      <c r="I99" s="65"/>
      <c r="J99" s="232"/>
      <c r="L99" s="65"/>
      <c r="M99" s="232"/>
      <c r="N99" s="232"/>
      <c r="O99" s="232"/>
      <c r="P99" s="232"/>
      <c r="AI99" s="232"/>
      <c r="AJ99" s="232"/>
      <c r="AK99" s="232"/>
      <c r="AL99" s="232"/>
      <c r="AM99" s="232"/>
      <c r="AN99" s="232"/>
      <c r="AO99" s="232"/>
      <c r="AP99" s="232"/>
      <c r="AQ99" s="232"/>
      <c r="AR99" s="232"/>
      <c r="AS99" s="232"/>
      <c r="AT99" s="232"/>
      <c r="AU99" s="232"/>
      <c r="AV99" s="232"/>
    </row>
    <row r="100" spans="1:48" ht="12.95" hidden="1" customHeight="1">
      <c r="A100" s="3"/>
      <c r="B100" s="63"/>
      <c r="C100" s="63"/>
      <c r="D100" s="62"/>
      <c r="E100" s="62"/>
      <c r="F100" s="64"/>
      <c r="I100" s="65"/>
      <c r="J100" s="232"/>
      <c r="L100" s="65"/>
      <c r="M100" s="232"/>
      <c r="N100" s="232"/>
      <c r="O100" s="232"/>
      <c r="P100" s="232"/>
      <c r="AI100" s="232"/>
      <c r="AJ100" s="232"/>
      <c r="AK100" s="232"/>
      <c r="AL100" s="232"/>
      <c r="AM100" s="232"/>
      <c r="AN100" s="232"/>
      <c r="AO100" s="232"/>
      <c r="AP100" s="232"/>
      <c r="AQ100" s="232"/>
      <c r="AR100" s="232"/>
      <c r="AS100" s="232"/>
      <c r="AT100" s="232"/>
      <c r="AU100" s="232"/>
      <c r="AV100" s="232"/>
    </row>
    <row r="101" spans="1:48" ht="12.95" hidden="1" customHeight="1">
      <c r="A101" s="130" t="s">
        <v>184</v>
      </c>
      <c r="B101" s="233" t="s">
        <v>185</v>
      </c>
      <c r="C101" s="63"/>
      <c r="D101" s="62"/>
      <c r="E101" s="62"/>
      <c r="F101" s="64"/>
      <c r="I101" s="65"/>
      <c r="J101" s="232"/>
      <c r="L101" s="65"/>
      <c r="M101" s="232"/>
      <c r="N101" s="232"/>
      <c r="O101" s="232"/>
      <c r="P101" s="232"/>
      <c r="AI101" s="232"/>
      <c r="AJ101" s="232"/>
      <c r="AK101" s="232"/>
      <c r="AL101" s="232"/>
      <c r="AM101" s="232"/>
      <c r="AN101" s="232"/>
      <c r="AO101" s="232"/>
      <c r="AP101" s="232"/>
      <c r="AQ101" s="232"/>
      <c r="AR101" s="232"/>
      <c r="AS101" s="232"/>
      <c r="AT101" s="232"/>
      <c r="AU101" s="232"/>
      <c r="AV101" s="232"/>
    </row>
    <row r="102" spans="1:48" ht="12.95" hidden="1" customHeight="1">
      <c r="A102" s="60" t="s">
        <v>128</v>
      </c>
      <c r="B102" s="63"/>
      <c r="C102" s="63"/>
      <c r="D102" s="62"/>
      <c r="E102" s="62"/>
      <c r="F102" s="64"/>
      <c r="I102" s="65"/>
      <c r="J102" s="232"/>
      <c r="L102" s="65"/>
      <c r="M102" s="232"/>
      <c r="N102" s="232"/>
      <c r="O102" s="232"/>
      <c r="P102" s="232"/>
      <c r="AI102" s="232"/>
      <c r="AJ102" s="232"/>
      <c r="AK102" s="232"/>
      <c r="AL102" s="232"/>
      <c r="AM102" s="232"/>
      <c r="AN102" s="232"/>
      <c r="AO102" s="232"/>
      <c r="AP102" s="232"/>
      <c r="AQ102" s="232"/>
      <c r="AR102" s="232"/>
      <c r="AS102" s="232"/>
      <c r="AT102" s="232"/>
      <c r="AU102" s="232"/>
      <c r="AV102" s="232"/>
    </row>
    <row r="103" spans="1:48" ht="12.95" hidden="1" customHeight="1">
      <c r="A103" s="232" t="s">
        <v>129</v>
      </c>
      <c r="B103" s="232"/>
      <c r="C103" s="63"/>
      <c r="D103" s="62"/>
      <c r="E103" s="62"/>
      <c r="F103" s="64"/>
      <c r="I103" s="65"/>
      <c r="J103" s="232"/>
      <c r="L103" s="65"/>
      <c r="M103" s="232"/>
      <c r="N103" s="232"/>
      <c r="O103" s="232"/>
      <c r="P103" s="232"/>
      <c r="AI103" s="232"/>
      <c r="AJ103" s="232"/>
      <c r="AK103" s="232"/>
      <c r="AL103" s="232"/>
      <c r="AM103" s="232"/>
      <c r="AN103" s="232"/>
      <c r="AO103" s="232"/>
      <c r="AP103" s="232"/>
      <c r="AQ103" s="232"/>
      <c r="AR103" s="232"/>
      <c r="AS103" s="232"/>
      <c r="AT103" s="232"/>
      <c r="AU103" s="232"/>
      <c r="AV103" s="232"/>
    </row>
    <row r="104" spans="1:48" ht="12.95" hidden="1" customHeight="1">
      <c r="A104" s="232" t="s">
        <v>130</v>
      </c>
      <c r="B104" s="232"/>
      <c r="C104" s="63"/>
      <c r="D104" s="62"/>
      <c r="E104" s="62"/>
      <c r="F104" s="64"/>
      <c r="I104" s="65"/>
      <c r="J104" s="232"/>
      <c r="L104" s="65"/>
      <c r="M104" s="232"/>
      <c r="N104" s="232"/>
      <c r="O104" s="232"/>
      <c r="P104" s="232"/>
      <c r="AI104" s="232"/>
      <c r="AJ104" s="232"/>
      <c r="AK104" s="232"/>
      <c r="AL104" s="232"/>
      <c r="AM104" s="232"/>
      <c r="AN104" s="232"/>
      <c r="AO104" s="232"/>
      <c r="AP104" s="232"/>
      <c r="AQ104" s="232"/>
      <c r="AR104" s="232"/>
      <c r="AS104" s="232"/>
      <c r="AT104" s="232"/>
      <c r="AU104" s="232"/>
      <c r="AV104" s="232"/>
    </row>
    <row r="105" spans="1:48" ht="12.95" hidden="1" customHeight="1">
      <c r="A105" s="232" t="s">
        <v>131</v>
      </c>
      <c r="B105" s="232"/>
      <c r="C105" s="63"/>
      <c r="D105" s="62"/>
      <c r="E105" s="62"/>
      <c r="F105" s="64"/>
      <c r="I105" s="65"/>
      <c r="J105" s="232"/>
      <c r="L105" s="65"/>
      <c r="M105" s="232"/>
      <c r="N105" s="232"/>
      <c r="O105" s="232"/>
      <c r="P105" s="232"/>
      <c r="AI105" s="232"/>
      <c r="AJ105" s="232"/>
      <c r="AK105" s="232"/>
      <c r="AL105" s="232"/>
      <c r="AM105" s="232"/>
      <c r="AN105" s="232"/>
      <c r="AO105" s="232"/>
      <c r="AP105" s="232"/>
      <c r="AQ105" s="232"/>
      <c r="AR105" s="232"/>
      <c r="AS105" s="232"/>
      <c r="AT105" s="232"/>
      <c r="AU105" s="232"/>
      <c r="AV105" s="232"/>
    </row>
    <row r="106" spans="1:48" ht="12.95" hidden="1" customHeight="1">
      <c r="A106" s="60" t="s">
        <v>132</v>
      </c>
      <c r="B106" s="63"/>
      <c r="C106" s="63"/>
      <c r="D106" s="62"/>
      <c r="E106" s="62"/>
      <c r="F106" s="64"/>
      <c r="I106" s="65"/>
      <c r="J106" s="232"/>
      <c r="L106" s="65"/>
      <c r="M106" s="232"/>
      <c r="N106" s="232"/>
      <c r="O106" s="232"/>
      <c r="P106" s="232"/>
      <c r="AI106" s="232"/>
      <c r="AJ106" s="232"/>
      <c r="AK106" s="232"/>
      <c r="AL106" s="232"/>
      <c r="AM106" s="232"/>
      <c r="AN106" s="232"/>
      <c r="AO106" s="232"/>
      <c r="AP106" s="232"/>
      <c r="AQ106" s="232"/>
      <c r="AR106" s="232"/>
      <c r="AS106" s="232"/>
      <c r="AT106" s="232"/>
      <c r="AU106" s="232"/>
      <c r="AV106" s="232"/>
    </row>
    <row r="107" spans="1:48" ht="12.95" hidden="1" customHeight="1">
      <c r="A107" s="61" t="s">
        <v>133</v>
      </c>
      <c r="B107" s="63"/>
      <c r="C107" s="63"/>
      <c r="D107" s="62"/>
      <c r="E107" s="62"/>
      <c r="F107" s="64"/>
      <c r="I107" s="65"/>
      <c r="J107" s="232"/>
      <c r="L107" s="65"/>
      <c r="M107" s="232"/>
      <c r="N107" s="232"/>
      <c r="O107" s="232"/>
      <c r="P107" s="232"/>
      <c r="AI107" s="232"/>
      <c r="AJ107" s="232"/>
      <c r="AK107" s="232"/>
      <c r="AL107" s="232"/>
      <c r="AM107" s="232"/>
      <c r="AN107" s="232"/>
      <c r="AO107" s="232"/>
      <c r="AP107" s="232"/>
      <c r="AQ107" s="232"/>
      <c r="AR107" s="232"/>
      <c r="AS107" s="232"/>
      <c r="AT107" s="232"/>
      <c r="AU107" s="232"/>
      <c r="AV107" s="232"/>
    </row>
    <row r="108" spans="1:48" ht="12.95" hidden="1" customHeight="1">
      <c r="A108" s="61" t="s">
        <v>134</v>
      </c>
      <c r="B108" s="63"/>
      <c r="C108" s="63"/>
      <c r="D108" s="62"/>
      <c r="E108" s="62"/>
      <c r="F108" s="64"/>
      <c r="I108" s="65"/>
      <c r="J108" s="232"/>
      <c r="L108" s="65"/>
      <c r="M108" s="232"/>
      <c r="N108" s="232"/>
      <c r="O108" s="232"/>
      <c r="P108" s="232"/>
      <c r="AI108" s="232"/>
      <c r="AJ108" s="232"/>
      <c r="AK108" s="232"/>
      <c r="AL108" s="232"/>
      <c r="AM108" s="232"/>
      <c r="AN108" s="232"/>
      <c r="AO108" s="232"/>
      <c r="AP108" s="232"/>
      <c r="AQ108" s="232"/>
      <c r="AR108" s="232"/>
      <c r="AS108" s="232"/>
      <c r="AT108" s="232"/>
      <c r="AU108" s="232"/>
      <c r="AV108" s="232"/>
    </row>
    <row r="109" spans="1:48" ht="12.95" hidden="1" customHeight="1">
      <c r="A109" s="3"/>
      <c r="B109" s="63"/>
      <c r="C109" s="63"/>
      <c r="D109" s="62"/>
      <c r="E109" s="62"/>
      <c r="F109" s="64"/>
      <c r="I109" s="65"/>
      <c r="J109" s="232"/>
      <c r="L109" s="65"/>
      <c r="M109" s="232"/>
      <c r="N109" s="232"/>
      <c r="O109" s="232"/>
      <c r="P109" s="232"/>
      <c r="AI109" s="232"/>
      <c r="AJ109" s="232"/>
      <c r="AK109" s="232"/>
      <c r="AL109" s="232"/>
      <c r="AM109" s="232"/>
      <c r="AN109" s="232"/>
      <c r="AO109" s="232"/>
      <c r="AP109" s="232"/>
      <c r="AQ109" s="232"/>
      <c r="AR109" s="232"/>
      <c r="AS109" s="232"/>
      <c r="AT109" s="232"/>
      <c r="AU109" s="232"/>
      <c r="AV109" s="232"/>
    </row>
    <row r="110" spans="1:48" ht="12.95" hidden="1" customHeight="1">
      <c r="A110" s="130" t="s">
        <v>186</v>
      </c>
      <c r="B110" s="233" t="s">
        <v>187</v>
      </c>
      <c r="C110" s="63"/>
      <c r="D110" s="232"/>
      <c r="F110" s="64"/>
      <c r="I110" s="65"/>
      <c r="J110" s="232"/>
      <c r="L110" s="65"/>
      <c r="M110" s="63"/>
      <c r="N110" s="63"/>
      <c r="O110" s="63"/>
      <c r="P110" s="232"/>
      <c r="AI110" s="232"/>
      <c r="AJ110" s="232"/>
      <c r="AK110" s="232"/>
      <c r="AL110" s="232"/>
      <c r="AM110" s="232"/>
      <c r="AN110" s="232"/>
      <c r="AO110" s="232"/>
      <c r="AP110" s="232"/>
      <c r="AQ110" s="232"/>
      <c r="AR110" s="232"/>
      <c r="AS110" s="232"/>
      <c r="AT110" s="232"/>
      <c r="AU110" s="232"/>
      <c r="AV110" s="232"/>
    </row>
    <row r="111" spans="1:48" ht="12.95" hidden="1" customHeight="1">
      <c r="A111" s="60" t="s">
        <v>126</v>
      </c>
      <c r="B111" s="63"/>
      <c r="C111" s="3"/>
      <c r="D111" s="62"/>
      <c r="E111" s="62"/>
      <c r="F111" s="64"/>
      <c r="I111" s="65"/>
      <c r="J111" s="1"/>
      <c r="L111" s="65"/>
      <c r="M111" s="63"/>
      <c r="N111" s="63"/>
      <c r="O111" s="63"/>
      <c r="P111" s="232"/>
      <c r="V111" s="129"/>
      <c r="W111" s="129"/>
      <c r="Z111" s="129"/>
      <c r="AA111" s="129"/>
      <c r="AB111" s="129"/>
      <c r="AC111" s="129"/>
      <c r="AD111" s="129"/>
      <c r="AE111" s="129"/>
      <c r="AF111" s="129"/>
      <c r="AI111" s="4"/>
      <c r="AJ111" s="4"/>
      <c r="AK111" s="4"/>
      <c r="AL111" s="4"/>
      <c r="AM111" s="4"/>
      <c r="AN111" s="4"/>
      <c r="AO111" s="4"/>
      <c r="AP111" s="4"/>
      <c r="AQ111" s="4"/>
      <c r="AR111" s="4"/>
      <c r="AS111" s="4"/>
      <c r="AT111" s="4"/>
      <c r="AU111" s="4"/>
      <c r="AV111" s="4"/>
    </row>
    <row r="112" spans="1:48" ht="12.95" hidden="1" customHeight="1">
      <c r="A112" s="60" t="s">
        <v>127</v>
      </c>
      <c r="B112" s="63"/>
      <c r="C112" s="63"/>
      <c r="D112" s="62"/>
      <c r="E112" s="62"/>
      <c r="F112" s="64"/>
      <c r="I112" s="65"/>
      <c r="J112" s="232"/>
      <c r="L112" s="65"/>
      <c r="M112" s="232"/>
      <c r="N112" s="232"/>
      <c r="O112" s="232"/>
      <c r="P112" s="232"/>
      <c r="AI112" s="232"/>
      <c r="AJ112" s="232"/>
      <c r="AK112" s="232"/>
      <c r="AL112" s="232"/>
      <c r="AM112" s="232"/>
      <c r="AN112" s="232"/>
      <c r="AO112" s="232"/>
      <c r="AP112" s="232"/>
      <c r="AQ112" s="232"/>
      <c r="AR112" s="232"/>
      <c r="AS112" s="232"/>
      <c r="AT112" s="232"/>
      <c r="AU112" s="232"/>
      <c r="AV112" s="232"/>
    </row>
    <row r="113" spans="1:34" ht="12.95" hidden="1" customHeight="1">
      <c r="A113" s="60" t="s">
        <v>132</v>
      </c>
      <c r="B113" s="63"/>
      <c r="C113" s="63"/>
      <c r="D113" s="62"/>
      <c r="E113" s="62"/>
      <c r="F113" s="64"/>
      <c r="I113" s="65"/>
      <c r="J113" s="232"/>
      <c r="L113" s="65"/>
      <c r="M113" s="232"/>
      <c r="N113" s="232"/>
      <c r="O113" s="232"/>
      <c r="P113" s="232"/>
    </row>
    <row r="114" spans="1:34" ht="12.95" hidden="1" customHeight="1">
      <c r="A114" s="61" t="s">
        <v>133</v>
      </c>
      <c r="B114" s="63"/>
      <c r="C114" s="63"/>
      <c r="D114" s="62"/>
      <c r="E114" s="62"/>
      <c r="F114" s="64"/>
      <c r="I114" s="65"/>
      <c r="J114" s="232"/>
      <c r="L114" s="65"/>
      <c r="M114" s="232"/>
      <c r="N114" s="232"/>
      <c r="O114" s="232"/>
      <c r="P114" s="232"/>
    </row>
    <row r="115" spans="1:34" ht="12.95" hidden="1" customHeight="1">
      <c r="A115" s="61" t="s">
        <v>134</v>
      </c>
      <c r="B115" s="63"/>
      <c r="C115" s="63"/>
      <c r="D115" s="62"/>
      <c r="E115" s="62"/>
      <c r="F115" s="64"/>
      <c r="I115" s="65"/>
      <c r="J115" s="232"/>
      <c r="L115" s="65"/>
      <c r="M115" s="66"/>
      <c r="N115" s="232"/>
      <c r="O115" s="232"/>
      <c r="P115" s="232"/>
    </row>
    <row r="116" spans="1:34" ht="12.95" hidden="1" customHeight="1">
      <c r="A116" s="3"/>
      <c r="B116" s="63"/>
      <c r="C116" s="63"/>
      <c r="D116" s="62"/>
      <c r="E116" s="62"/>
      <c r="F116" s="64"/>
      <c r="I116" s="65"/>
      <c r="J116" s="232"/>
      <c r="L116" s="65"/>
      <c r="M116" s="232"/>
      <c r="N116" s="232"/>
      <c r="O116" s="232"/>
      <c r="P116" s="232"/>
    </row>
    <row r="117" spans="1:34" ht="12.95" hidden="1" customHeight="1">
      <c r="A117" s="130" t="s">
        <v>188</v>
      </c>
      <c r="B117" s="233" t="s">
        <v>189</v>
      </c>
      <c r="C117" s="63"/>
      <c r="D117" s="62"/>
      <c r="E117" s="62"/>
      <c r="F117" s="64"/>
      <c r="I117" s="65"/>
      <c r="J117" s="232"/>
      <c r="L117" s="65"/>
      <c r="M117" s="232"/>
      <c r="N117" s="232"/>
      <c r="O117" s="232"/>
      <c r="P117" s="232"/>
    </row>
    <row r="118" spans="1:34" ht="12.95" hidden="1" customHeight="1">
      <c r="A118" s="60" t="s">
        <v>126</v>
      </c>
      <c r="B118" s="63"/>
      <c r="C118" s="63"/>
      <c r="D118" s="62"/>
      <c r="E118" s="62"/>
      <c r="F118" s="64"/>
      <c r="I118" s="65"/>
      <c r="J118" s="232"/>
      <c r="L118" s="65"/>
      <c r="M118" s="232"/>
      <c r="N118" s="232"/>
      <c r="O118" s="232"/>
      <c r="P118" s="232"/>
    </row>
    <row r="119" spans="1:34" ht="12.95" hidden="1" customHeight="1">
      <c r="A119" s="60" t="s">
        <v>127</v>
      </c>
      <c r="B119" s="63"/>
      <c r="C119" s="62"/>
      <c r="D119" s="62"/>
      <c r="E119" s="62"/>
      <c r="F119" s="64"/>
      <c r="G119" s="232"/>
      <c r="I119" s="65"/>
      <c r="J119" s="232"/>
      <c r="L119" s="65"/>
      <c r="O119" s="1"/>
      <c r="P119" s="232"/>
      <c r="AG119" s="232"/>
      <c r="AH119" s="232"/>
    </row>
    <row r="120" spans="1:34" ht="12.95" hidden="1" customHeight="1">
      <c r="A120" s="60" t="s">
        <v>128</v>
      </c>
      <c r="B120" s="63"/>
      <c r="C120" s="62"/>
      <c r="D120" s="62"/>
      <c r="E120" s="62"/>
      <c r="F120" s="232"/>
      <c r="G120" s="232"/>
      <c r="I120" s="65"/>
      <c r="J120" s="232"/>
      <c r="L120" s="65"/>
      <c r="O120" s="1"/>
      <c r="P120" s="232"/>
      <c r="AG120" s="232"/>
      <c r="AH120" s="232"/>
    </row>
    <row r="121" spans="1:34" ht="12.95" hidden="1" customHeight="1">
      <c r="A121" s="232" t="s">
        <v>129</v>
      </c>
      <c r="B121" s="232"/>
      <c r="C121" s="62"/>
      <c r="D121" s="62"/>
      <c r="E121" s="62"/>
      <c r="F121" s="232"/>
      <c r="G121" s="232"/>
      <c r="I121" s="65"/>
      <c r="J121" s="232"/>
      <c r="L121" s="65"/>
      <c r="M121" s="232"/>
      <c r="N121" s="232"/>
      <c r="O121" s="232"/>
      <c r="P121" s="232"/>
      <c r="AG121" s="232"/>
      <c r="AH121" s="232"/>
    </row>
    <row r="122" spans="1:34" ht="12.95" hidden="1" customHeight="1">
      <c r="A122" s="232" t="s">
        <v>130</v>
      </c>
      <c r="B122" s="232"/>
      <c r="C122" s="62"/>
      <c r="D122" s="62"/>
      <c r="E122" s="62"/>
      <c r="F122" s="232"/>
      <c r="G122" s="232"/>
      <c r="I122" s="65"/>
      <c r="J122" s="232"/>
      <c r="L122" s="65"/>
      <c r="M122" s="232"/>
      <c r="N122" s="232"/>
      <c r="O122" s="232"/>
      <c r="P122" s="232"/>
      <c r="AG122" s="232"/>
      <c r="AH122" s="232"/>
    </row>
    <row r="123" spans="1:34" ht="12.95" hidden="1" customHeight="1">
      <c r="A123" s="232" t="s">
        <v>131</v>
      </c>
      <c r="B123" s="232"/>
      <c r="C123" s="62"/>
      <c r="D123" s="62"/>
      <c r="E123" s="62"/>
      <c r="F123" s="232"/>
      <c r="G123" s="232"/>
      <c r="I123" s="65"/>
      <c r="J123" s="232"/>
      <c r="L123" s="65"/>
      <c r="M123" s="232"/>
      <c r="N123" s="232"/>
      <c r="O123" s="232"/>
      <c r="P123" s="232"/>
      <c r="AG123" s="232"/>
      <c r="AH123" s="232"/>
    </row>
    <row r="124" spans="1:34" ht="12.95" hidden="1" customHeight="1">
      <c r="A124" s="61" t="s">
        <v>133</v>
      </c>
      <c r="B124" s="63"/>
      <c r="C124" s="62"/>
      <c r="D124" s="62"/>
      <c r="E124" s="62"/>
      <c r="F124" s="232"/>
      <c r="G124" s="232"/>
      <c r="I124" s="65"/>
      <c r="J124" s="232"/>
      <c r="L124" s="65"/>
      <c r="M124" s="232"/>
      <c r="N124" s="232"/>
      <c r="O124" s="232"/>
      <c r="P124" s="232"/>
      <c r="AG124" s="232"/>
      <c r="AH124" s="232"/>
    </row>
    <row r="125" spans="1:34" ht="12.95" hidden="1" customHeight="1">
      <c r="A125" s="61" t="s">
        <v>134</v>
      </c>
      <c r="B125" s="63"/>
      <c r="C125" s="62"/>
      <c r="D125" s="62"/>
      <c r="E125" s="62"/>
      <c r="F125" s="232"/>
      <c r="G125" s="232"/>
      <c r="I125" s="65"/>
      <c r="J125" s="232"/>
      <c r="L125" s="65"/>
      <c r="M125" s="232"/>
      <c r="N125" s="232"/>
      <c r="O125" s="232"/>
      <c r="P125" s="232"/>
      <c r="AG125" s="232"/>
      <c r="AH125" s="232"/>
    </row>
    <row r="126" spans="1:34" ht="12.95" hidden="1" customHeight="1">
      <c r="A126" s="62"/>
      <c r="B126" s="232"/>
      <c r="C126" s="62"/>
      <c r="D126" s="62"/>
      <c r="E126" s="62"/>
      <c r="F126" s="232"/>
      <c r="G126" s="232"/>
      <c r="I126" s="65"/>
      <c r="J126" s="232"/>
      <c r="L126" s="65"/>
      <c r="M126" s="232"/>
      <c r="N126" s="232"/>
      <c r="O126" s="232"/>
      <c r="P126" s="232"/>
      <c r="AG126" s="232"/>
      <c r="AH126" s="232"/>
    </row>
    <row r="127" spans="1:34" ht="12.95" hidden="1" customHeight="1">
      <c r="A127" s="130" t="s">
        <v>190</v>
      </c>
      <c r="B127" s="233" t="s">
        <v>191</v>
      </c>
      <c r="C127" s="62"/>
      <c r="D127" s="62"/>
      <c r="E127" s="62"/>
      <c r="F127" s="232"/>
      <c r="G127" s="232"/>
      <c r="I127" s="65"/>
      <c r="J127" s="232"/>
      <c r="L127" s="65"/>
      <c r="M127" s="232"/>
      <c r="N127" s="232"/>
      <c r="O127" s="232"/>
      <c r="P127" s="232"/>
      <c r="AG127" s="232"/>
      <c r="AH127" s="232"/>
    </row>
    <row r="128" spans="1:34" ht="12.95" hidden="1" customHeight="1">
      <c r="A128" s="59" t="s">
        <v>119</v>
      </c>
      <c r="B128" s="63"/>
      <c r="C128" s="62"/>
      <c r="D128" s="62"/>
      <c r="E128" s="62"/>
      <c r="F128" s="232"/>
      <c r="G128" s="232"/>
      <c r="I128" s="65"/>
      <c r="J128" s="232"/>
      <c r="L128" s="65"/>
      <c r="M128" s="232"/>
      <c r="N128" s="232"/>
      <c r="O128" s="232"/>
      <c r="P128" s="232"/>
      <c r="AG128" s="232"/>
      <c r="AH128" s="232"/>
    </row>
    <row r="129" spans="1:34" ht="12.95" hidden="1" customHeight="1">
      <c r="A129" s="60" t="s">
        <v>126</v>
      </c>
      <c r="B129" s="63"/>
      <c r="C129" s="62"/>
      <c r="D129" s="62"/>
      <c r="E129" s="62"/>
      <c r="F129" s="232"/>
      <c r="G129" s="232"/>
      <c r="I129" s="65"/>
      <c r="J129" s="232"/>
      <c r="L129" s="67"/>
      <c r="M129" s="232"/>
      <c r="N129" s="232"/>
      <c r="O129" s="232"/>
      <c r="P129" s="232"/>
      <c r="AG129" s="232"/>
      <c r="AH129" s="232"/>
    </row>
    <row r="130" spans="1:34" ht="12.95" hidden="1" customHeight="1">
      <c r="A130" s="60" t="s">
        <v>127</v>
      </c>
      <c r="B130" s="63"/>
      <c r="C130" s="62"/>
      <c r="D130" s="62"/>
      <c r="E130" s="62"/>
      <c r="F130" s="232"/>
      <c r="G130" s="232"/>
      <c r="H130" s="232"/>
      <c r="I130" s="62"/>
      <c r="J130" s="232"/>
      <c r="K130" s="62"/>
      <c r="L130" s="232"/>
      <c r="M130" s="232"/>
      <c r="N130" s="232"/>
      <c r="O130" s="232"/>
      <c r="P130" s="232"/>
    </row>
    <row r="131" spans="1:34" ht="12.95" hidden="1" customHeight="1">
      <c r="A131" s="60" t="s">
        <v>128</v>
      </c>
      <c r="B131" s="63"/>
      <c r="C131" s="62"/>
      <c r="D131" s="232"/>
      <c r="F131" s="232"/>
      <c r="G131" s="232"/>
      <c r="H131" s="232"/>
      <c r="I131" s="232"/>
      <c r="J131" s="232"/>
      <c r="K131" s="62"/>
      <c r="L131" s="232"/>
      <c r="M131" s="232"/>
      <c r="N131" s="232"/>
      <c r="O131" s="232"/>
      <c r="P131" s="232"/>
    </row>
    <row r="132" spans="1:34" ht="12.95" hidden="1" customHeight="1">
      <c r="A132" s="232" t="s">
        <v>129</v>
      </c>
      <c r="B132" s="63"/>
      <c r="C132" s="232"/>
      <c r="D132" s="232"/>
      <c r="F132" s="232"/>
      <c r="G132" s="232"/>
      <c r="H132" s="232"/>
      <c r="I132" s="232"/>
      <c r="J132" s="232"/>
      <c r="K132" s="62"/>
      <c r="L132" s="232"/>
      <c r="M132" s="232"/>
      <c r="N132" s="232"/>
      <c r="O132" s="232"/>
      <c r="P132" s="232"/>
    </row>
    <row r="133" spans="1:34" ht="12.95" hidden="1" customHeight="1">
      <c r="A133" s="232" t="s">
        <v>130</v>
      </c>
      <c r="B133" s="63"/>
      <c r="C133" s="232"/>
      <c r="D133" s="232"/>
      <c r="F133" s="232"/>
      <c r="G133" s="232"/>
      <c r="H133" s="232"/>
      <c r="I133" s="232"/>
      <c r="J133" s="232"/>
      <c r="K133" s="62"/>
      <c r="L133" s="232"/>
      <c r="M133" s="232"/>
      <c r="N133" s="232"/>
      <c r="O133" s="232"/>
      <c r="P133" s="232"/>
    </row>
    <row r="134" spans="1:34" ht="12.95" hidden="1" customHeight="1">
      <c r="A134" s="232" t="s">
        <v>131</v>
      </c>
      <c r="B134" s="63"/>
      <c r="C134" s="232"/>
      <c r="D134" s="232"/>
      <c r="F134" s="232"/>
      <c r="G134" s="232"/>
      <c r="H134" s="232"/>
      <c r="I134" s="232"/>
      <c r="J134" s="232"/>
      <c r="K134" s="62"/>
      <c r="L134" s="232"/>
      <c r="M134" s="232"/>
      <c r="N134" s="232"/>
      <c r="O134" s="232"/>
      <c r="P134" s="232"/>
    </row>
    <row r="135" spans="1:34" ht="12.95" hidden="1" customHeight="1">
      <c r="A135" s="60" t="s">
        <v>132</v>
      </c>
      <c r="B135" s="232"/>
      <c r="C135" s="232"/>
      <c r="D135" s="232"/>
      <c r="F135" s="232"/>
      <c r="G135" s="232"/>
      <c r="H135" s="232"/>
      <c r="I135" s="232"/>
      <c r="J135" s="232"/>
      <c r="K135" s="232"/>
      <c r="L135" s="232"/>
      <c r="M135" s="232"/>
      <c r="N135" s="232"/>
      <c r="O135" s="232"/>
      <c r="P135" s="232"/>
    </row>
    <row r="136" spans="1:34" ht="12.95" hidden="1" customHeight="1">
      <c r="A136" s="61" t="s">
        <v>133</v>
      </c>
      <c r="B136" s="232"/>
      <c r="C136" s="232"/>
      <c r="D136" s="232"/>
      <c r="F136" s="232"/>
      <c r="G136" s="232"/>
      <c r="H136" s="232"/>
      <c r="I136" s="232"/>
      <c r="J136" s="232"/>
      <c r="K136" s="232"/>
      <c r="L136" s="232"/>
      <c r="M136" s="232"/>
      <c r="N136" s="232"/>
      <c r="O136" s="232"/>
      <c r="P136" s="232"/>
    </row>
    <row r="137" spans="1:34" ht="12.95" hidden="1" customHeight="1">
      <c r="A137" s="61" t="s">
        <v>134</v>
      </c>
      <c r="B137" s="232"/>
      <c r="C137" s="232"/>
      <c r="D137" s="232"/>
      <c r="F137" s="232"/>
      <c r="G137" s="232"/>
      <c r="H137" s="232"/>
      <c r="I137" s="232"/>
      <c r="J137" s="232"/>
      <c r="K137" s="232"/>
      <c r="M137" s="232"/>
      <c r="N137" s="232"/>
      <c r="O137" s="232"/>
      <c r="P137" s="232"/>
      <c r="AG137" s="232"/>
      <c r="AH137" s="232"/>
    </row>
    <row r="138" spans="1:34" ht="12.95" hidden="1" customHeight="1">
      <c r="A138" s="55"/>
      <c r="B138" s="232"/>
      <c r="C138" s="232"/>
      <c r="D138" s="232"/>
      <c r="F138" s="232"/>
      <c r="G138" s="232"/>
      <c r="H138" s="232"/>
      <c r="I138" s="232"/>
      <c r="J138" s="232"/>
      <c r="K138" s="3"/>
      <c r="M138" s="232"/>
      <c r="N138" s="232"/>
      <c r="O138" s="232"/>
      <c r="P138" s="232"/>
    </row>
    <row r="139" spans="1:34" ht="12.95" hidden="1" customHeight="1">
      <c r="A139" s="232"/>
      <c r="B139" s="232"/>
      <c r="C139" s="62"/>
      <c r="D139" s="62"/>
      <c r="E139" s="62"/>
      <c r="F139" s="232"/>
      <c r="G139" s="232"/>
      <c r="H139" s="232"/>
      <c r="I139" s="62"/>
      <c r="J139" s="232"/>
      <c r="K139" s="62"/>
      <c r="M139" s="232"/>
      <c r="N139" s="232"/>
      <c r="O139" s="232"/>
      <c r="P139" s="232"/>
    </row>
    <row r="140" spans="1:34" ht="12.95" hidden="1" customHeight="1">
      <c r="A140" s="232"/>
      <c r="B140" s="232"/>
      <c r="C140" s="62"/>
      <c r="D140" s="62"/>
      <c r="E140" s="62"/>
      <c r="F140" s="232"/>
      <c r="G140" s="232"/>
      <c r="H140" s="232"/>
      <c r="I140" s="62"/>
      <c r="J140" s="232"/>
      <c r="K140" s="62"/>
      <c r="M140" s="232"/>
      <c r="N140" s="232"/>
      <c r="O140" s="232"/>
      <c r="P140" s="232"/>
    </row>
    <row r="141" spans="1:34" ht="12.95" hidden="1" customHeight="1">
      <c r="A141" s="232"/>
      <c r="B141" s="232"/>
      <c r="C141" s="62"/>
      <c r="D141" s="62"/>
      <c r="E141" s="62"/>
      <c r="F141" s="232"/>
      <c r="G141" s="232"/>
      <c r="H141" s="232"/>
      <c r="I141" s="62"/>
      <c r="J141" s="232"/>
      <c r="K141" s="62"/>
      <c r="M141" s="232"/>
      <c r="N141" s="232"/>
      <c r="O141" s="232"/>
      <c r="P141" s="232"/>
    </row>
    <row r="142" spans="1:34" ht="12.95" hidden="1" customHeight="1">
      <c r="A142" s="62"/>
      <c r="B142" s="232"/>
      <c r="C142" s="62"/>
      <c r="D142" s="62"/>
      <c r="E142" s="62"/>
      <c r="F142" s="232"/>
      <c r="G142" s="232"/>
      <c r="H142" s="232"/>
      <c r="I142" s="62"/>
      <c r="J142" s="232"/>
      <c r="K142" s="62"/>
      <c r="M142" s="232"/>
      <c r="N142" s="232"/>
      <c r="O142" s="232"/>
      <c r="P142" s="232"/>
    </row>
    <row r="143" spans="1:34" ht="12.95" hidden="1" customHeight="1">
      <c r="A143" s="62"/>
      <c r="B143" s="232"/>
      <c r="C143" s="62"/>
      <c r="D143" s="62"/>
      <c r="E143" s="62"/>
      <c r="F143" s="232"/>
      <c r="G143" s="232"/>
      <c r="H143" s="232"/>
      <c r="I143" s="62"/>
      <c r="J143" s="232"/>
      <c r="K143" s="62"/>
      <c r="M143" s="232"/>
      <c r="N143" s="232"/>
      <c r="O143" s="232"/>
      <c r="P143" s="232"/>
    </row>
    <row r="144" spans="1:34" ht="12.95" hidden="1" customHeight="1">
      <c r="A144" s="62"/>
      <c r="B144" s="1"/>
      <c r="C144" s="62"/>
      <c r="D144" s="62"/>
      <c r="E144" s="62"/>
      <c r="F144" s="232"/>
      <c r="G144" s="232"/>
      <c r="H144" s="232"/>
      <c r="I144" s="62"/>
      <c r="J144" s="1"/>
      <c r="K144" s="62"/>
      <c r="M144" s="232"/>
      <c r="N144" s="232"/>
      <c r="O144" s="232"/>
      <c r="P144" s="232"/>
    </row>
    <row r="145" spans="1:34" ht="12.95" hidden="1" customHeight="1">
      <c r="A145" s="62"/>
      <c r="B145" s="232"/>
      <c r="C145" s="62"/>
      <c r="D145" s="62"/>
      <c r="E145" s="62"/>
      <c r="F145" s="232"/>
      <c r="G145" s="232"/>
      <c r="H145" s="232"/>
      <c r="I145" s="62"/>
      <c r="J145" s="1"/>
      <c r="K145" s="62"/>
      <c r="M145" s="232"/>
      <c r="N145" s="232"/>
      <c r="O145" s="232"/>
      <c r="P145" s="232"/>
    </row>
    <row r="146" spans="1:34" ht="12.95" hidden="1" customHeight="1">
      <c r="A146" s="62"/>
      <c r="B146" s="232"/>
      <c r="C146" s="62"/>
      <c r="D146" s="62"/>
      <c r="E146" s="62"/>
      <c r="F146" s="232"/>
      <c r="G146" s="232"/>
      <c r="H146" s="232"/>
      <c r="I146" s="62"/>
      <c r="J146" s="1"/>
      <c r="K146" s="62"/>
      <c r="M146" s="232"/>
      <c r="N146" s="232"/>
      <c r="O146" s="232"/>
      <c r="P146" s="232"/>
      <c r="AG146" s="232"/>
      <c r="AH146" s="232"/>
    </row>
    <row r="147" spans="1:34" ht="12.95" hidden="1" customHeight="1">
      <c r="A147" s="62"/>
      <c r="B147" s="232"/>
      <c r="C147" s="62"/>
      <c r="D147" s="62"/>
      <c r="E147" s="62"/>
      <c r="F147" s="232"/>
      <c r="G147" s="232"/>
      <c r="H147" s="232"/>
      <c r="I147" s="62"/>
      <c r="J147" s="1"/>
      <c r="K147" s="62"/>
      <c r="M147" s="232"/>
      <c r="N147" s="232"/>
      <c r="O147" s="232"/>
      <c r="P147" s="232"/>
      <c r="AG147" s="232"/>
      <c r="AH147" s="232"/>
    </row>
    <row r="148" spans="1:34" ht="12.95" hidden="1" customHeight="1">
      <c r="A148" s="62"/>
      <c r="B148" s="232"/>
      <c r="C148" s="62"/>
      <c r="D148" s="62"/>
      <c r="E148" s="62"/>
      <c r="F148" s="232"/>
      <c r="G148" s="232"/>
      <c r="H148" s="232"/>
      <c r="I148" s="62"/>
      <c r="J148" s="1"/>
      <c r="K148" s="62"/>
      <c r="L148" s="232"/>
      <c r="M148" s="232"/>
      <c r="N148" s="232"/>
      <c r="O148" s="232"/>
      <c r="P148" s="232"/>
      <c r="AG148" s="232"/>
      <c r="AH148" s="232"/>
    </row>
    <row r="149" spans="1:34" ht="12.95" hidden="1" customHeight="1">
      <c r="A149" s="62"/>
      <c r="B149" s="232"/>
      <c r="C149" s="62"/>
      <c r="D149" s="62"/>
      <c r="E149" s="62"/>
      <c r="F149" s="232"/>
      <c r="G149" s="232"/>
      <c r="H149" s="232"/>
      <c r="I149" s="62"/>
      <c r="J149" s="1"/>
      <c r="K149" s="62"/>
      <c r="L149" s="232"/>
      <c r="M149" s="232"/>
      <c r="N149" s="232"/>
      <c r="O149" s="232"/>
      <c r="P149" s="232"/>
      <c r="AG149" s="232"/>
      <c r="AH149" s="232"/>
    </row>
    <row r="150" spans="1:34" ht="12.95" hidden="1" customHeight="1">
      <c r="A150" s="62"/>
      <c r="B150" s="232"/>
      <c r="C150" s="62"/>
      <c r="D150" s="62"/>
      <c r="E150" s="62"/>
      <c r="F150" s="232"/>
      <c r="G150" s="232"/>
      <c r="H150" s="232"/>
      <c r="I150" s="62"/>
      <c r="J150" s="1"/>
      <c r="K150" s="62"/>
      <c r="M150" s="232"/>
      <c r="N150" s="232"/>
      <c r="O150" s="232"/>
      <c r="P150" s="232"/>
      <c r="AG150" s="232"/>
      <c r="AH150" s="232"/>
    </row>
    <row r="151" spans="1:34" ht="12.95" hidden="1" customHeight="1">
      <c r="A151" s="55"/>
      <c r="B151" s="232"/>
      <c r="C151" s="62"/>
      <c r="D151" s="62"/>
      <c r="E151" s="62"/>
      <c r="F151" s="232"/>
      <c r="G151" s="232"/>
      <c r="H151" s="232"/>
      <c r="I151" s="62"/>
      <c r="J151" s="1"/>
      <c r="K151" s="62"/>
      <c r="M151" s="232"/>
      <c r="N151" s="232"/>
      <c r="O151" s="232"/>
      <c r="P151" s="232"/>
      <c r="AG151" s="232"/>
      <c r="AH151" s="232"/>
    </row>
    <row r="152" spans="1:34" ht="12.95" hidden="1" customHeight="1">
      <c r="A152" s="55"/>
      <c r="B152" s="232"/>
      <c r="C152" s="232"/>
      <c r="D152" s="232"/>
      <c r="F152" s="232"/>
      <c r="G152" s="232"/>
      <c r="H152" s="232"/>
      <c r="I152" s="232"/>
      <c r="J152" s="1"/>
      <c r="K152" s="232"/>
      <c r="M152" s="232"/>
      <c r="N152" s="232"/>
      <c r="O152" s="232"/>
      <c r="P152" s="232"/>
      <c r="AG152" s="232"/>
      <c r="AH152" s="232"/>
    </row>
    <row r="153" spans="1:34" ht="12.95" hidden="1" customHeight="1">
      <c r="A153" s="62"/>
      <c r="B153" s="232"/>
      <c r="C153" s="232"/>
      <c r="D153" s="232"/>
      <c r="F153" s="232"/>
      <c r="G153" s="232"/>
      <c r="H153" s="232"/>
      <c r="I153" s="232"/>
      <c r="J153" s="1"/>
      <c r="K153" s="232"/>
      <c r="L153" s="232"/>
      <c r="M153" s="232"/>
      <c r="N153" s="232"/>
      <c r="O153" s="232"/>
      <c r="P153" s="232"/>
      <c r="AG153" s="232"/>
      <c r="AH153" s="232"/>
    </row>
    <row r="154" spans="1:34" ht="12.95" hidden="1" customHeight="1">
      <c r="A154" s="62"/>
      <c r="B154" s="232"/>
      <c r="C154" s="62"/>
      <c r="D154" s="232"/>
      <c r="I154" s="232"/>
      <c r="J154" s="1"/>
      <c r="K154" s="232"/>
      <c r="L154" s="232"/>
      <c r="M154" s="232"/>
      <c r="N154" s="232"/>
      <c r="O154" s="232"/>
      <c r="P154" s="232"/>
      <c r="AG154" s="232"/>
      <c r="AH154" s="232"/>
    </row>
    <row r="155" spans="1:34" ht="12.95" hidden="1" customHeight="1">
      <c r="A155" s="232"/>
      <c r="B155" s="232"/>
      <c r="C155" s="62"/>
      <c r="D155" s="232"/>
      <c r="I155" s="232"/>
      <c r="J155" s="1"/>
      <c r="K155" s="232"/>
      <c r="L155" s="232"/>
      <c r="M155" s="232"/>
      <c r="N155" s="232"/>
      <c r="O155" s="232"/>
      <c r="P155" s="232"/>
      <c r="AG155" s="232"/>
      <c r="AH155" s="232"/>
    </row>
    <row r="156" spans="1:34" hidden="1">
      <c r="A156" s="232"/>
      <c r="B156" s="232"/>
      <c r="C156" s="232"/>
      <c r="D156" s="232"/>
      <c r="I156" s="232"/>
      <c r="J156" s="1"/>
      <c r="K156" s="232"/>
      <c r="L156" s="232"/>
      <c r="M156" s="232"/>
      <c r="N156" s="232"/>
      <c r="O156" s="232"/>
      <c r="P156" s="232"/>
      <c r="AG156" s="232"/>
      <c r="AH156" s="232"/>
    </row>
    <row r="157" spans="1:34" hidden="1">
      <c r="A157" s="232"/>
      <c r="B157" s="232"/>
      <c r="C157" s="232"/>
      <c r="D157" s="232"/>
      <c r="I157" s="232"/>
      <c r="J157" s="1"/>
      <c r="K157" s="232"/>
      <c r="L157" s="232"/>
      <c r="M157" s="232"/>
      <c r="N157" s="232"/>
      <c r="O157" s="232"/>
      <c r="P157" s="232"/>
      <c r="AG157" s="232"/>
      <c r="AH157" s="232"/>
    </row>
    <row r="158" spans="1:34" hidden="1">
      <c r="A158" s="232"/>
      <c r="B158" s="232"/>
      <c r="C158" s="232"/>
      <c r="D158" s="232"/>
      <c r="I158" s="232"/>
      <c r="J158" s="1"/>
      <c r="K158" s="3"/>
      <c r="L158" s="232"/>
      <c r="M158" s="232"/>
      <c r="N158" s="232"/>
      <c r="O158" s="232"/>
      <c r="P158" s="232"/>
      <c r="AG158" s="232"/>
      <c r="AH158" s="232"/>
    </row>
    <row r="159" spans="1:34" hidden="1">
      <c r="A159" s="232"/>
      <c r="B159" s="232"/>
      <c r="C159" s="232"/>
      <c r="D159" s="232"/>
      <c r="I159" s="232"/>
      <c r="J159" s="1"/>
      <c r="K159" s="232"/>
      <c r="L159" s="232"/>
      <c r="M159" s="232"/>
      <c r="N159" s="232"/>
      <c r="O159" s="232"/>
      <c r="P159" s="232"/>
      <c r="AG159" s="232"/>
      <c r="AH159" s="232"/>
    </row>
    <row r="160" spans="1:34" hidden="1">
      <c r="A160" s="232"/>
      <c r="B160" s="232"/>
      <c r="C160" s="232"/>
      <c r="D160" s="232"/>
      <c r="I160" s="232"/>
      <c r="J160" s="1"/>
      <c r="K160" s="3"/>
      <c r="L160" s="232"/>
      <c r="M160" s="232"/>
      <c r="N160" s="232"/>
      <c r="O160" s="232"/>
      <c r="P160" s="232"/>
      <c r="AG160" s="232"/>
      <c r="AH160" s="232"/>
    </row>
    <row r="161" spans="1:34" hidden="1">
      <c r="A161" s="232"/>
      <c r="B161" s="232"/>
      <c r="C161" s="232"/>
      <c r="D161" s="232"/>
      <c r="I161" s="232"/>
      <c r="J161" s="1"/>
      <c r="K161" s="232"/>
      <c r="L161" s="232"/>
      <c r="M161" s="232"/>
      <c r="N161" s="232"/>
      <c r="O161" s="232"/>
      <c r="P161" s="232"/>
      <c r="AG161" s="232"/>
      <c r="AH161" s="232"/>
    </row>
    <row r="162" spans="1:34" hidden="1">
      <c r="A162" s="232"/>
      <c r="B162" s="232"/>
      <c r="C162" s="232"/>
      <c r="D162" s="232"/>
      <c r="I162" s="232"/>
      <c r="J162" s="1"/>
      <c r="K162" s="232"/>
      <c r="L162" s="232"/>
      <c r="M162" s="232"/>
      <c r="N162" s="232"/>
      <c r="O162" s="232"/>
      <c r="P162" s="232"/>
    </row>
    <row r="163" spans="1:34" hidden="1">
      <c r="A163" s="232"/>
      <c r="B163" s="232"/>
      <c r="C163" s="232"/>
      <c r="D163" s="232"/>
      <c r="I163" s="232"/>
      <c r="J163" s="1"/>
      <c r="K163" s="232"/>
      <c r="L163" s="232"/>
      <c r="M163" s="232"/>
      <c r="N163" s="232"/>
      <c r="O163" s="232"/>
      <c r="P163" s="232"/>
    </row>
    <row r="164" spans="1:34" hidden="1">
      <c r="A164" s="232"/>
      <c r="B164" s="232"/>
      <c r="C164" s="68"/>
      <c r="D164" s="232"/>
      <c r="I164" s="232"/>
      <c r="J164" s="1"/>
      <c r="K164" s="232"/>
      <c r="L164" s="232"/>
      <c r="M164" s="232"/>
      <c r="N164" s="232"/>
      <c r="O164" s="232"/>
      <c r="P164" s="232"/>
    </row>
    <row r="165" spans="1:34" hidden="1">
      <c r="A165" s="232"/>
      <c r="B165" s="232"/>
      <c r="C165" s="68"/>
      <c r="D165" s="232"/>
      <c r="I165" s="232"/>
      <c r="J165" s="1"/>
      <c r="K165" s="232"/>
      <c r="L165" s="232"/>
      <c r="M165" s="232"/>
      <c r="N165" s="232"/>
      <c r="O165" s="232"/>
      <c r="P165" s="232"/>
    </row>
    <row r="166" spans="1:34" hidden="1">
      <c r="A166" s="232"/>
      <c r="B166" s="232"/>
      <c r="C166" s="68"/>
      <c r="D166" s="232"/>
      <c r="I166" s="232"/>
      <c r="J166" s="1"/>
      <c r="K166" s="232"/>
      <c r="L166" s="232"/>
      <c r="M166" s="232"/>
      <c r="N166" s="232"/>
      <c r="O166" s="232"/>
      <c r="P166" s="232"/>
    </row>
    <row r="167" spans="1:34" hidden="1">
      <c r="A167" s="232"/>
      <c r="B167" s="232"/>
      <c r="C167" s="68"/>
      <c r="D167" s="232"/>
      <c r="I167" s="232"/>
      <c r="J167" s="1"/>
      <c r="K167" s="232"/>
      <c r="L167" s="232"/>
      <c r="M167" s="232"/>
      <c r="N167" s="232"/>
      <c r="O167" s="232"/>
      <c r="P167" s="232"/>
    </row>
    <row r="168" spans="1:34" hidden="1">
      <c r="A168" s="68"/>
      <c r="B168" s="232"/>
      <c r="C168" s="55"/>
      <c r="D168" s="232"/>
      <c r="I168" s="232"/>
      <c r="J168" s="1"/>
      <c r="K168" s="3"/>
      <c r="L168" s="232"/>
      <c r="M168" s="232"/>
      <c r="N168" s="232"/>
      <c r="O168" s="232"/>
      <c r="P168" s="232"/>
    </row>
    <row r="169" spans="1:34" hidden="1">
      <c r="A169" s="68"/>
      <c r="B169" s="232"/>
      <c r="C169" s="55"/>
      <c r="D169" s="232"/>
      <c r="I169" s="232"/>
      <c r="J169" s="1"/>
      <c r="K169" s="3"/>
      <c r="L169" s="232"/>
      <c r="M169" s="55"/>
      <c r="N169" s="232"/>
      <c r="O169" s="232"/>
      <c r="P169" s="232"/>
    </row>
    <row r="170" spans="1:34" hidden="1">
      <c r="A170" s="68"/>
      <c r="B170" s="232"/>
      <c r="C170" s="55"/>
      <c r="D170" s="232"/>
      <c r="I170" s="232"/>
      <c r="J170" s="1"/>
      <c r="K170" s="3"/>
      <c r="L170" s="232"/>
      <c r="M170" s="55"/>
      <c r="N170" s="232"/>
      <c r="O170" s="232"/>
      <c r="P170" s="232"/>
    </row>
    <row r="171" spans="1:34" hidden="1">
      <c r="A171" s="68"/>
      <c r="B171" s="232"/>
      <c r="C171" s="55"/>
      <c r="D171" s="232"/>
      <c r="I171" s="232"/>
      <c r="J171" s="1"/>
      <c r="K171" s="3"/>
      <c r="L171" s="232"/>
      <c r="M171" s="232"/>
      <c r="N171" s="232"/>
      <c r="O171" s="232"/>
      <c r="P171" s="232"/>
    </row>
    <row r="172" spans="1:34" hidden="1">
      <c r="A172" s="55"/>
      <c r="B172" s="232"/>
      <c r="C172" s="55"/>
      <c r="D172" s="232"/>
      <c r="I172" s="232"/>
      <c r="J172" s="1"/>
      <c r="K172" s="3"/>
      <c r="L172" s="232"/>
      <c r="M172" s="232"/>
      <c r="N172" s="232"/>
      <c r="O172" s="232"/>
      <c r="P172" s="232"/>
    </row>
    <row r="173" spans="1:34" hidden="1">
      <c r="A173" s="55"/>
      <c r="B173" s="232"/>
      <c r="C173" s="55"/>
      <c r="D173" s="232"/>
      <c r="I173" s="232"/>
      <c r="J173" s="1"/>
      <c r="K173" s="3"/>
      <c r="L173" s="232"/>
      <c r="M173" s="55"/>
      <c r="N173" s="232"/>
      <c r="O173" s="232"/>
      <c r="P173" s="232"/>
      <c r="AG173" s="232"/>
      <c r="AH173" s="232"/>
    </row>
    <row r="174" spans="1:34" hidden="1">
      <c r="A174" s="55"/>
      <c r="B174" s="232"/>
      <c r="C174" s="232"/>
      <c r="D174" s="232"/>
      <c r="I174" s="232"/>
      <c r="J174" s="1"/>
      <c r="K174" s="3"/>
      <c r="M174" s="55"/>
      <c r="N174" s="232"/>
      <c r="O174" s="232"/>
      <c r="P174" s="232"/>
      <c r="AG174" s="232"/>
      <c r="AH174" s="232"/>
    </row>
    <row r="175" spans="1:34" hidden="1">
      <c r="A175" s="55"/>
      <c r="B175" s="232"/>
      <c r="C175" s="232"/>
      <c r="D175" s="232"/>
      <c r="I175" s="232"/>
      <c r="J175" s="1"/>
      <c r="K175" s="3"/>
      <c r="M175" s="55"/>
      <c r="N175" s="232"/>
      <c r="O175" s="232"/>
      <c r="P175" s="232"/>
      <c r="AG175" s="232"/>
      <c r="AH175" s="232"/>
    </row>
    <row r="176" spans="1:34" hidden="1">
      <c r="A176" s="55"/>
      <c r="B176" s="232"/>
      <c r="C176" s="232"/>
      <c r="D176" s="232"/>
      <c r="I176" s="232"/>
      <c r="J176" s="1"/>
      <c r="K176" s="3"/>
      <c r="M176" s="232"/>
      <c r="N176" s="232"/>
      <c r="O176" s="232"/>
      <c r="P176" s="232"/>
      <c r="AG176" s="232"/>
      <c r="AH176" s="232"/>
    </row>
    <row r="177" spans="10:34" hidden="1">
      <c r="J177" s="1"/>
      <c r="K177" s="3"/>
      <c r="M177" s="232"/>
      <c r="N177" s="232"/>
      <c r="O177" s="232"/>
      <c r="P177" s="232"/>
      <c r="AG177" s="232"/>
      <c r="AH177" s="232"/>
    </row>
    <row r="178" spans="10:34" hidden="1">
      <c r="J178" s="1"/>
      <c r="K178" s="3"/>
      <c r="M178" s="232"/>
      <c r="N178" s="232"/>
      <c r="O178" s="232"/>
      <c r="P178" s="232"/>
      <c r="AG178" s="232"/>
      <c r="AH178" s="232"/>
    </row>
    <row r="179" spans="10:34" hidden="1">
      <c r="J179" s="1"/>
      <c r="K179" s="3"/>
      <c r="M179" s="232"/>
      <c r="N179" s="232"/>
      <c r="O179" s="232"/>
      <c r="P179" s="232"/>
      <c r="AG179" s="232"/>
      <c r="AH179" s="232"/>
    </row>
    <row r="180" spans="10:34" hidden="1">
      <c r="J180" s="1"/>
      <c r="K180" s="3"/>
      <c r="M180" s="232"/>
      <c r="N180" s="232"/>
      <c r="O180" s="232"/>
      <c r="P180" s="232"/>
      <c r="AG180" s="232"/>
      <c r="AH180" s="232"/>
    </row>
    <row r="181" spans="10:34" hidden="1">
      <c r="J181" s="1"/>
      <c r="K181" s="3"/>
      <c r="M181" s="232"/>
      <c r="N181" s="232"/>
      <c r="O181" s="232"/>
      <c r="P181" s="232"/>
      <c r="AG181" s="232"/>
      <c r="AH181" s="232"/>
    </row>
    <row r="182" spans="10:34" hidden="1">
      <c r="J182" s="1"/>
      <c r="M182" s="232"/>
      <c r="N182" s="232"/>
      <c r="O182" s="232"/>
      <c r="P182" s="232"/>
      <c r="AG182" s="232"/>
      <c r="AH182" s="232"/>
    </row>
    <row r="183" spans="10:34" hidden="1">
      <c r="J183" s="1"/>
      <c r="M183" s="232"/>
      <c r="N183" s="232"/>
      <c r="O183" s="232"/>
      <c r="P183" s="232"/>
      <c r="AG183" s="232"/>
      <c r="AH183" s="232"/>
    </row>
    <row r="184" spans="10:34" hidden="1">
      <c r="J184" s="1"/>
      <c r="M184" s="232"/>
      <c r="N184" s="232"/>
      <c r="O184" s="232"/>
      <c r="P184" s="232"/>
      <c r="R184" s="121"/>
      <c r="AG184" s="232"/>
      <c r="AH184" s="232"/>
    </row>
    <row r="185" spans="10:34" hidden="1">
      <c r="L185" s="232"/>
      <c r="M185" s="232"/>
      <c r="N185" s="232"/>
      <c r="O185" s="232"/>
      <c r="P185" s="232"/>
      <c r="AG185" s="232"/>
      <c r="AH185" s="232"/>
    </row>
    <row r="186" spans="10:34" hidden="1">
      <c r="L186" s="232"/>
      <c r="M186" s="232"/>
      <c r="N186" s="232"/>
      <c r="O186" s="232"/>
      <c r="P186" s="232"/>
      <c r="AG186" s="232"/>
      <c r="AH186" s="232"/>
    </row>
    <row r="187" spans="10:34" hidden="1">
      <c r="L187" s="232"/>
      <c r="M187" s="232"/>
      <c r="N187" s="232"/>
      <c r="O187" s="232"/>
      <c r="P187" s="232"/>
      <c r="R187" s="121"/>
      <c r="AG187" s="232"/>
      <c r="AH187" s="232"/>
    </row>
    <row r="188" spans="10:34" hidden="1">
      <c r="L188" s="232"/>
      <c r="M188" s="232"/>
      <c r="N188" s="232"/>
      <c r="O188" s="232"/>
      <c r="P188" s="232"/>
      <c r="R188" s="121"/>
      <c r="AG188" s="232"/>
      <c r="AH188" s="232"/>
    </row>
    <row r="189" spans="10:34" hidden="1">
      <c r="L189" s="232"/>
      <c r="M189" s="232"/>
      <c r="N189" s="232"/>
      <c r="O189" s="232"/>
      <c r="P189" s="232"/>
      <c r="R189" s="121"/>
      <c r="AG189" s="232"/>
      <c r="AH189" s="232"/>
    </row>
    <row r="190" spans="10:34" hidden="1">
      <c r="L190" s="232"/>
      <c r="M190" s="232"/>
      <c r="N190" s="232"/>
      <c r="O190" s="232"/>
      <c r="P190" s="232"/>
      <c r="AG190" s="232"/>
      <c r="AH190" s="232"/>
    </row>
    <row r="191" spans="10:34" hidden="1">
      <c r="L191" s="232"/>
      <c r="M191" s="232"/>
      <c r="N191" s="232"/>
      <c r="O191" s="232"/>
      <c r="P191" s="232"/>
      <c r="AG191" s="232"/>
      <c r="AH191" s="232"/>
    </row>
    <row r="192" spans="10:34" hidden="1">
      <c r="L192" s="232"/>
      <c r="M192" s="232"/>
      <c r="N192" s="232"/>
      <c r="O192" s="232"/>
      <c r="P192" s="232"/>
      <c r="AG192" s="232"/>
      <c r="AH192" s="232"/>
    </row>
    <row r="193" spans="12:34" hidden="1">
      <c r="L193" s="232"/>
      <c r="M193" s="232"/>
      <c r="N193" s="232"/>
      <c r="O193" s="232"/>
      <c r="P193" s="232"/>
      <c r="AG193" s="232"/>
      <c r="AH193" s="232"/>
    </row>
    <row r="194" spans="12:34" hidden="1">
      <c r="L194" s="232"/>
      <c r="M194" s="232"/>
      <c r="N194" s="232"/>
      <c r="O194" s="232"/>
      <c r="P194" s="232"/>
      <c r="AG194" s="232"/>
      <c r="AH194" s="232"/>
    </row>
    <row r="195" spans="12:34" hidden="1">
      <c r="L195" s="232"/>
      <c r="M195" s="232"/>
      <c r="N195" s="232"/>
      <c r="O195" s="232"/>
      <c r="P195" s="232"/>
      <c r="AG195" s="232"/>
      <c r="AH195" s="232"/>
    </row>
    <row r="196" spans="12:34" hidden="1">
      <c r="L196" s="232"/>
      <c r="M196" s="232"/>
      <c r="N196" s="232"/>
      <c r="O196" s="232"/>
      <c r="P196" s="232"/>
      <c r="AG196" s="232"/>
      <c r="AH196" s="232"/>
    </row>
    <row r="197" spans="12:34" hidden="1">
      <c r="L197" s="232"/>
      <c r="M197" s="232"/>
      <c r="N197" s="232"/>
      <c r="O197" s="232"/>
      <c r="P197" s="232"/>
      <c r="AG197" s="232"/>
      <c r="AH197" s="232"/>
    </row>
    <row r="198" spans="12:34" hidden="1">
      <c r="L198" s="232"/>
      <c r="M198" s="232"/>
      <c r="N198" s="232"/>
      <c r="O198" s="232"/>
      <c r="P198" s="232"/>
      <c r="AG198" s="232"/>
      <c r="AH198" s="232"/>
    </row>
    <row r="199" spans="12:34" hidden="1">
      <c r="L199" s="232"/>
      <c r="M199" s="232"/>
      <c r="N199" s="232"/>
      <c r="O199" s="232"/>
      <c r="P199" s="232"/>
      <c r="AG199" s="232"/>
      <c r="AH199" s="232"/>
    </row>
    <row r="200" spans="12:34" hidden="1">
      <c r="L200" s="232"/>
      <c r="M200" s="232"/>
      <c r="N200" s="232"/>
      <c r="O200" s="232"/>
      <c r="P200" s="232"/>
      <c r="AG200" s="232"/>
      <c r="AH200" s="232"/>
    </row>
    <row r="201" spans="12:34" hidden="1">
      <c r="L201" s="232"/>
      <c r="M201" s="232"/>
      <c r="N201" s="232"/>
      <c r="O201" s="232"/>
      <c r="P201" s="232"/>
      <c r="AG201" s="232"/>
      <c r="AH201" s="232"/>
    </row>
    <row r="202" spans="12:34" hidden="1">
      <c r="L202" s="232"/>
      <c r="M202" s="232"/>
      <c r="N202" s="232"/>
      <c r="O202" s="232"/>
      <c r="P202" s="232"/>
      <c r="AG202" s="232"/>
      <c r="AH202" s="232"/>
    </row>
    <row r="203" spans="12:34" hidden="1">
      <c r="L203" s="232"/>
      <c r="M203" s="232"/>
      <c r="N203" s="232"/>
      <c r="O203" s="232"/>
      <c r="P203" s="232"/>
      <c r="AG203" s="232"/>
      <c r="AH203" s="232"/>
    </row>
    <row r="204" spans="12:34" hidden="1">
      <c r="L204" s="232"/>
      <c r="M204" s="232"/>
      <c r="N204" s="232"/>
      <c r="O204" s="232"/>
      <c r="P204" s="232"/>
      <c r="AG204" s="232"/>
      <c r="AH204" s="232"/>
    </row>
    <row r="205" spans="12:34" hidden="1">
      <c r="L205" s="232"/>
      <c r="O205" s="1"/>
      <c r="P205" s="232"/>
      <c r="AG205" s="232"/>
      <c r="AH205" s="232"/>
    </row>
    <row r="206" spans="12:34" hidden="1">
      <c r="L206" s="232"/>
      <c r="O206" s="1"/>
      <c r="P206" s="232"/>
      <c r="AG206" s="232"/>
      <c r="AH206" s="232"/>
    </row>
    <row r="207" spans="12:34" hidden="1">
      <c r="L207" s="232"/>
      <c r="O207" s="1"/>
      <c r="P207" s="232"/>
      <c r="AG207" s="232"/>
      <c r="AH207" s="232"/>
    </row>
    <row r="208" spans="12:34" hidden="1">
      <c r="L208" s="232"/>
      <c r="O208" s="1"/>
      <c r="P208" s="232"/>
      <c r="AG208" s="232"/>
      <c r="AH208" s="232"/>
    </row>
    <row r="209" spans="12:34" hidden="1">
      <c r="L209" s="232"/>
      <c r="O209" s="1"/>
      <c r="P209" s="232"/>
      <c r="AG209" s="232"/>
      <c r="AH209" s="232"/>
    </row>
    <row r="210" spans="12:34" hidden="1">
      <c r="L210" s="232"/>
      <c r="O210" s="1"/>
      <c r="P210" s="232"/>
      <c r="AG210" s="232"/>
      <c r="AH210" s="232"/>
    </row>
    <row r="211" spans="12:34" hidden="1">
      <c r="L211" s="232"/>
      <c r="O211" s="1"/>
      <c r="P211" s="232"/>
      <c r="AG211" s="232"/>
      <c r="AH211" s="232"/>
    </row>
    <row r="212" spans="12:34" hidden="1">
      <c r="L212" s="232"/>
      <c r="O212" s="1"/>
      <c r="P212" s="232"/>
      <c r="AG212" s="232"/>
      <c r="AH212" s="232"/>
    </row>
    <row r="213" spans="12:34" hidden="1">
      <c r="L213" s="232"/>
      <c r="O213" s="1"/>
      <c r="P213" s="232"/>
      <c r="AG213" s="232"/>
      <c r="AH213" s="232"/>
    </row>
    <row r="214" spans="12:34" hidden="1">
      <c r="L214" s="232"/>
      <c r="O214" s="1"/>
      <c r="P214" s="232"/>
      <c r="AG214" s="232"/>
      <c r="AH214" s="232"/>
    </row>
    <row r="215" spans="12:34" hidden="1">
      <c r="L215" s="232"/>
      <c r="M215" s="232"/>
      <c r="N215" s="232"/>
      <c r="O215" s="232"/>
      <c r="P215" s="232"/>
      <c r="AG215" s="232"/>
      <c r="AH215" s="232"/>
    </row>
    <row r="216" spans="12:34" hidden="1">
      <c r="L216" s="232"/>
      <c r="M216" s="232"/>
      <c r="N216" s="232"/>
      <c r="O216" s="232"/>
      <c r="P216" s="232"/>
      <c r="AG216" s="232"/>
      <c r="AH216" s="232"/>
    </row>
    <row r="217" spans="12:34" hidden="1">
      <c r="L217" s="232"/>
      <c r="M217" s="232"/>
      <c r="N217" s="232"/>
      <c r="O217" s="232"/>
      <c r="P217" s="232"/>
      <c r="AG217" s="232"/>
      <c r="AH217" s="232"/>
    </row>
    <row r="218" spans="12:34" hidden="1">
      <c r="L218" s="232"/>
      <c r="M218" s="232"/>
      <c r="N218" s="232"/>
      <c r="O218" s="232"/>
      <c r="P218" s="232"/>
      <c r="AG218" s="232"/>
      <c r="AH218" s="232"/>
    </row>
    <row r="219" spans="12:34" hidden="1">
      <c r="P219" s="232"/>
      <c r="AG219" s="232"/>
      <c r="AH219" s="232"/>
    </row>
    <row r="220" spans="12:34" hidden="1">
      <c r="P220" s="232"/>
      <c r="AG220" s="232"/>
      <c r="AH220" s="232"/>
    </row>
    <row r="221" spans="12:34" hidden="1">
      <c r="P221" s="232"/>
      <c r="AG221" s="232"/>
      <c r="AH221" s="232"/>
    </row>
    <row r="222" spans="12:34" hidden="1">
      <c r="P222" s="232"/>
      <c r="AG222" s="232"/>
      <c r="AH222" s="232"/>
    </row>
    <row r="223" spans="12:34" hidden="1">
      <c r="P223" s="232"/>
      <c r="AG223" s="232"/>
      <c r="AH223" s="232"/>
    </row>
  </sheetData>
  <sheetProtection algorithmName="SHA-512" hashValue="RjSwukrPriw0k5TioB8N37QX7wwWGVetCG2PmVVma4Jn2j68aFTWPRjZiXm95r2Me15qQ3Cty+wPv2T40SYcPw==" saltValue="B3sVzL5vsn7YGVQxBrxNxQ==" spinCount="100000" sheet="1" selectLockedCells="1"/>
  <mergeCells count="2">
    <mergeCell ref="A1:D1"/>
    <mergeCell ref="A45:C45"/>
  </mergeCells>
  <dataValidations count="10">
    <dataValidation type="list" allowBlank="1" showInputMessage="1" showErrorMessage="1" sqref="M111 M63:M64 M73 M83 O15:O40" xr:uid="{763D9714-684D-4FA3-BBCB-1E6087772224}">
      <formula1>#REF!</formula1>
    </dataValidation>
    <dataValidation type="list" allowBlank="1" showInputMessage="1" showErrorMessage="1" sqref="M17" xr:uid="{82887E74-A2C1-4FE7-9B5C-C2A4F82664E0}">
      <formula1>$A$47:$A$61</formula1>
    </dataValidation>
    <dataValidation type="list" allowBlank="1" showInputMessage="1" showErrorMessage="1" sqref="M38 M23 M29 M34 M26" xr:uid="{52CFB8DF-E5DD-4285-81E5-8747F0B79BEE}">
      <formula1>$D$63:$D$72</formula1>
    </dataValidation>
    <dataValidation type="list" allowBlank="1" showInputMessage="1" showErrorMessage="1" sqref="M21:M22" xr:uid="{9E628E00-35C3-4CA6-AB23-9A37E80ADA5A}">
      <formula1>$A$78:$A$88</formula1>
    </dataValidation>
    <dataValidation type="list" allowBlank="1" showInputMessage="1" showErrorMessage="1" sqref="M24:M25" xr:uid="{511F8CE6-8319-42CA-8909-F971CF3F96AD}">
      <formula1>$A$91:$A$99</formula1>
    </dataValidation>
    <dataValidation type="list" allowBlank="1" showInputMessage="1" showErrorMessage="1" sqref="M27:M28" xr:uid="{F71B868F-DABD-4D93-80CF-C4C3527CF110}">
      <formula1>$A$102:$A$108</formula1>
    </dataValidation>
    <dataValidation type="list" allowBlank="1" showInputMessage="1" showErrorMessage="1" sqref="M30:M33" xr:uid="{FBC0E728-E2E7-43A8-BF12-F6CAD137FC91}">
      <formula1>$A$111:$A$115</formula1>
    </dataValidation>
    <dataValidation type="list" allowBlank="1" showInputMessage="1" showErrorMessage="1" sqref="M35" xr:uid="{8BCEA661-0338-45A1-8550-003CC3286418}">
      <formula1>$A$118:$A$125</formula1>
    </dataValidation>
    <dataValidation type="list" allowBlank="1" showInputMessage="1" showErrorMessage="1" sqref="M37" xr:uid="{C8ADD3F5-03BF-4CBA-B3F8-29B9F4B6895E}">
      <formula1>$A$128:$A$137</formula1>
    </dataValidation>
    <dataValidation type="list" allowBlank="1" showInputMessage="1" showErrorMessage="1" sqref="M19:M20" xr:uid="{730E255A-DD94-4436-BCA7-82F699541346}">
      <formula1>$A$64:$A$75</formula1>
    </dataValidation>
  </dataValidations>
  <printOptions gridLines="1"/>
  <pageMargins left="0.7" right="0.7" top="0.75" bottom="0.75" header="0.3" footer="0.3"/>
  <pageSetup paperSize="3" scale="69" orientation="landscape" r:id="rId1"/>
  <headerFooter alignWithMargins="0">
    <oddFooter>&amp;F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5B1A8-4BDB-4CBC-9AAF-97DBC55BDBA1}">
  <sheetPr>
    <tabColor rgb="FF92D050"/>
    <pageSetUpPr fitToPage="1"/>
  </sheetPr>
  <dimension ref="A1:AV223"/>
  <sheetViews>
    <sheetView tabSelected="1" zoomScale="60" zoomScaleNormal="60" zoomScaleSheetLayoutView="100" workbookViewId="0">
      <pane xSplit="1" ySplit="13" topLeftCell="B14" activePane="bottomRight" state="frozen"/>
      <selection pane="bottomRight" activeCell="B3" sqref="B3"/>
      <selection pane="bottomLeft" activeCell="A14" sqref="A14"/>
      <selection pane="topRight" activeCell="B1" sqref="B1"/>
    </sheetView>
  </sheetViews>
  <sheetFormatPr defaultColWidth="0" defaultRowHeight="12.95" zeroHeight="1"/>
  <cols>
    <col min="1" max="1" width="48.7109375" style="2" customWidth="1"/>
    <col min="2" max="3" width="17.140625" style="2" customWidth="1"/>
    <col min="4" max="4" width="15.5703125" style="2" customWidth="1"/>
    <col min="5" max="5" width="30.5703125" style="3" customWidth="1"/>
    <col min="6" max="6" width="15.5703125" style="1" customWidth="1"/>
    <col min="7" max="7" width="17.140625" style="1" customWidth="1"/>
    <col min="8" max="8" width="15.5703125" style="1" customWidth="1"/>
    <col min="9" max="9" width="15.5703125" style="2" customWidth="1"/>
    <col min="10" max="10" width="15.5703125" style="57" customWidth="1"/>
    <col min="11" max="12" width="15.5703125" style="1" customWidth="1"/>
    <col min="13" max="13" width="38.42578125" style="1" customWidth="1"/>
    <col min="14" max="14" width="13.28515625" style="1" customWidth="1"/>
    <col min="15" max="15" width="14.7109375" style="3" hidden="1" customWidth="1"/>
    <col min="16" max="16" width="11.42578125" style="2" hidden="1" customWidth="1"/>
    <col min="17" max="32" width="13" style="118" hidden="1" customWidth="1"/>
    <col min="33" max="34" width="13" hidden="1" customWidth="1"/>
    <col min="35" max="39" width="13" style="2" hidden="1" customWidth="1"/>
    <col min="40" max="40" width="11.42578125" style="2" hidden="1" customWidth="1"/>
    <col min="41" max="16384" width="9.140625" style="2" hidden="1"/>
  </cols>
  <sheetData>
    <row r="1" spans="1:39" ht="18.75" customHeight="1">
      <c r="A1" s="245" t="s">
        <v>97</v>
      </c>
      <c r="B1" s="258"/>
      <c r="C1" s="258"/>
      <c r="D1" s="258"/>
      <c r="I1" s="232"/>
      <c r="P1" s="232"/>
      <c r="AI1" s="232"/>
      <c r="AJ1" s="232"/>
      <c r="AK1" s="232"/>
      <c r="AL1" s="232"/>
      <c r="AM1" s="232"/>
    </row>
    <row r="2" spans="1:39">
      <c r="A2" s="5" t="str">
        <f>'Project Info &amp; Summary'!I2</f>
        <v>v1.3 2024-07-29</v>
      </c>
      <c r="B2" s="58"/>
      <c r="C2" s="5"/>
      <c r="D2" s="57"/>
      <c r="E2" s="7"/>
      <c r="H2" s="232"/>
      <c r="I2" s="57"/>
      <c r="J2" s="1"/>
      <c r="N2" s="3"/>
      <c r="O2" s="232"/>
      <c r="P2" s="232"/>
      <c r="AI2" s="232"/>
      <c r="AJ2" s="232"/>
      <c r="AK2" s="232"/>
      <c r="AL2" s="232"/>
      <c r="AM2" s="232"/>
    </row>
    <row r="3" spans="1:39" ht="14.45">
      <c r="A3" s="116" t="s">
        <v>98</v>
      </c>
      <c r="B3" s="171"/>
      <c r="C3" s="5"/>
      <c r="D3" s="57"/>
      <c r="E3" s="7"/>
      <c r="H3" s="232"/>
      <c r="I3" s="57"/>
      <c r="J3" s="1"/>
      <c r="N3" s="3"/>
      <c r="O3" s="232"/>
      <c r="P3" s="232"/>
      <c r="AI3" s="232"/>
      <c r="AJ3" s="232"/>
      <c r="AK3" s="232"/>
      <c r="AL3" s="232"/>
      <c r="AM3" s="232"/>
    </row>
    <row r="4" spans="1:39" s="70" customFormat="1" ht="16.5">
      <c r="A4" s="50" t="s">
        <v>99</v>
      </c>
      <c r="B4" s="259"/>
      <c r="C4" s="51" t="s">
        <v>37</v>
      </c>
      <c r="D4" s="260" t="str">
        <f>IF(B4="","",B4*43560)</f>
        <v/>
      </c>
      <c r="E4" s="74" t="s">
        <v>88</v>
      </c>
      <c r="H4" s="71"/>
      <c r="I4" s="71"/>
      <c r="J4" s="69"/>
      <c r="K4" s="69"/>
      <c r="L4" s="69"/>
      <c r="M4" s="69"/>
      <c r="N4" s="72"/>
      <c r="Q4" s="119"/>
      <c r="R4" s="119"/>
      <c r="S4" s="119"/>
      <c r="T4" s="119"/>
      <c r="U4" s="119"/>
      <c r="V4" s="119"/>
      <c r="W4" s="119"/>
      <c r="X4" s="119"/>
      <c r="Y4" s="119"/>
      <c r="AA4" s="119"/>
      <c r="AB4" s="119"/>
      <c r="AC4" s="119"/>
      <c r="AD4" s="119"/>
      <c r="AE4" s="119"/>
      <c r="AF4" s="119"/>
    </row>
    <row r="5" spans="1:39" s="70" customFormat="1" ht="16.5">
      <c r="A5" s="50" t="s">
        <v>100</v>
      </c>
      <c r="B5" s="142"/>
      <c r="C5" s="51" t="s">
        <v>37</v>
      </c>
      <c r="D5" s="260" t="str">
        <f>IF(B5="","",B5*43560)</f>
        <v/>
      </c>
      <c r="E5" s="74" t="s">
        <v>88</v>
      </c>
      <c r="F5" s="116"/>
      <c r="G5" s="71" t="str">
        <f>IF('Project Info &amp; WQv Calculation'!E17:H17="","",'Project Info &amp; WQv Calculation'!E17:H17)</f>
        <v/>
      </c>
      <c r="H5" s="71"/>
      <c r="I5" s="71"/>
      <c r="J5" s="69"/>
      <c r="K5" s="69"/>
      <c r="L5" s="69"/>
      <c r="M5" s="69"/>
      <c r="N5" s="72"/>
      <c r="Q5" s="119"/>
      <c r="R5" s="119"/>
      <c r="S5" s="119"/>
      <c r="T5" s="119"/>
      <c r="U5" s="119"/>
      <c r="V5" s="119"/>
      <c r="W5" s="119"/>
      <c r="X5" s="119"/>
      <c r="Y5" s="119"/>
      <c r="AA5" s="119"/>
      <c r="AB5" s="119"/>
      <c r="AC5" s="119"/>
      <c r="AD5" s="119"/>
      <c r="AE5" s="119"/>
      <c r="AF5" s="119"/>
    </row>
    <row r="6" spans="1:39" s="70" customFormat="1" ht="16.5">
      <c r="A6" s="50" t="s">
        <v>101</v>
      </c>
      <c r="B6" s="172" t="str">
        <f>IF(OR(B4="",B5=""),"",B4-B5)</f>
        <v/>
      </c>
      <c r="C6" s="51" t="s">
        <v>37</v>
      </c>
      <c r="D6" s="260" t="str">
        <f>IF(B6="","",B6*43560)</f>
        <v/>
      </c>
      <c r="E6" s="74" t="s">
        <v>88</v>
      </c>
      <c r="F6" s="116"/>
      <c r="G6" s="71"/>
      <c r="H6" s="71"/>
      <c r="I6" s="71"/>
      <c r="J6" s="69"/>
      <c r="K6" s="69"/>
      <c r="L6" s="69"/>
      <c r="M6" s="69"/>
      <c r="N6" s="72"/>
      <c r="Q6" s="119"/>
      <c r="R6" s="119"/>
      <c r="S6" s="119"/>
      <c r="T6" s="119"/>
      <c r="U6" s="119"/>
      <c r="V6" s="119"/>
      <c r="W6" s="119"/>
      <c r="X6" s="119"/>
      <c r="Y6" s="119"/>
      <c r="AA6" s="119"/>
      <c r="AB6" s="119"/>
      <c r="AC6" s="119"/>
      <c r="AD6" s="119"/>
      <c r="AE6" s="119"/>
      <c r="AF6" s="119"/>
    </row>
    <row r="7" spans="1:39" s="70" customFormat="1" ht="16.5">
      <c r="A7" s="50" t="s">
        <v>102</v>
      </c>
      <c r="B7" s="261" t="str">
        <f>IF(OR(B4="",B5=""),"",B5/B4)</f>
        <v/>
      </c>
      <c r="C7" s="73"/>
      <c r="D7" s="262" t="str">
        <f>IF(B7="","",B7*100)</f>
        <v/>
      </c>
      <c r="E7" s="74" t="s">
        <v>42</v>
      </c>
      <c r="G7" s="69"/>
      <c r="I7" s="71"/>
      <c r="J7" s="69"/>
      <c r="K7" s="69"/>
      <c r="L7" s="69"/>
      <c r="M7" s="69"/>
      <c r="N7" s="72"/>
      <c r="Q7" s="119"/>
      <c r="R7" s="119"/>
      <c r="S7" s="119"/>
      <c r="T7" s="119"/>
      <c r="U7" s="119"/>
      <c r="V7" s="119"/>
      <c r="W7" s="119"/>
      <c r="X7" s="119"/>
      <c r="Y7" s="119"/>
      <c r="Z7" s="119"/>
      <c r="AA7" s="119"/>
      <c r="AB7" s="119"/>
      <c r="AC7" s="119"/>
      <c r="AD7" s="119"/>
      <c r="AE7" s="119"/>
      <c r="AF7" s="119"/>
    </row>
    <row r="8" spans="1:39" s="70" customFormat="1" ht="16.5">
      <c r="A8" s="50" t="s">
        <v>103</v>
      </c>
      <c r="B8" s="263" t="str">
        <f>IF(B7="","",0.05+0.9*B7)</f>
        <v/>
      </c>
      <c r="C8" s="51"/>
      <c r="D8" s="51"/>
      <c r="E8" s="74"/>
      <c r="F8" s="69"/>
      <c r="G8" s="69"/>
      <c r="I8" s="71"/>
      <c r="J8" s="69"/>
      <c r="K8" s="69"/>
      <c r="L8" s="69"/>
      <c r="M8" s="69"/>
      <c r="N8" s="72"/>
      <c r="Q8" s="119"/>
      <c r="R8" s="119"/>
      <c r="S8" s="119"/>
      <c r="T8" s="119"/>
      <c r="U8" s="119"/>
      <c r="V8" s="119"/>
      <c r="W8" s="119"/>
      <c r="X8" s="119"/>
      <c r="Y8" s="119"/>
      <c r="Z8" s="119"/>
      <c r="AA8" s="119"/>
      <c r="AB8" s="119"/>
      <c r="AC8" s="119"/>
      <c r="AD8" s="119"/>
      <c r="AE8" s="119"/>
      <c r="AF8" s="119"/>
    </row>
    <row r="9" spans="1:39" s="70" customFormat="1" ht="16.5">
      <c r="A9" s="50" t="s">
        <v>104</v>
      </c>
      <c r="B9" s="260" t="str">
        <f>IF(OR(B4="",B8=""),"",B8*D4*0.9/12)</f>
        <v/>
      </c>
      <c r="C9" s="51" t="s">
        <v>95</v>
      </c>
      <c r="D9" s="51"/>
      <c r="E9" s="74"/>
      <c r="F9" s="69"/>
      <c r="G9" s="69"/>
      <c r="I9" s="71"/>
      <c r="J9" s="69"/>
      <c r="K9" s="69"/>
      <c r="L9" s="69"/>
      <c r="M9" s="69"/>
      <c r="N9" s="72"/>
      <c r="Q9" s="119"/>
      <c r="R9" s="119"/>
      <c r="S9" s="119"/>
      <c r="T9" s="119"/>
      <c r="U9" s="119"/>
      <c r="V9" s="119"/>
      <c r="W9" s="119"/>
      <c r="X9" s="119"/>
      <c r="Y9" s="119"/>
      <c r="Z9" s="119"/>
      <c r="AA9" s="119"/>
      <c r="AB9" s="119"/>
      <c r="AC9" s="119"/>
      <c r="AD9" s="119"/>
      <c r="AE9" s="119"/>
      <c r="AF9" s="119"/>
    </row>
    <row r="10" spans="1:39">
      <c r="A10" s="76"/>
      <c r="B10" s="232"/>
      <c r="C10" s="232"/>
      <c r="D10" s="232"/>
      <c r="H10" s="232"/>
      <c r="I10" s="1"/>
      <c r="J10" s="3"/>
      <c r="K10" s="232"/>
      <c r="L10" s="232"/>
      <c r="M10" s="232"/>
      <c r="N10" s="232"/>
      <c r="O10" s="232"/>
      <c r="P10" s="232"/>
      <c r="AI10" s="232"/>
      <c r="AJ10" s="232"/>
      <c r="AK10" s="232"/>
      <c r="AL10" s="232"/>
      <c r="AM10" s="232"/>
    </row>
    <row r="11" spans="1:39" ht="18.600000000000001">
      <c r="A11" s="12" t="s">
        <v>105</v>
      </c>
      <c r="B11" s="232"/>
      <c r="C11" s="232"/>
      <c r="D11" s="232"/>
      <c r="I11" s="232"/>
      <c r="P11" s="232"/>
      <c r="Q11" s="120"/>
      <c r="R11" s="120"/>
      <c r="S11" s="120"/>
      <c r="T11" s="120"/>
      <c r="U11" s="121"/>
      <c r="V11" s="122"/>
      <c r="X11" s="121"/>
      <c r="Y11" s="121"/>
      <c r="Z11" s="121"/>
      <c r="AA11" s="121"/>
      <c r="AB11" s="121"/>
      <c r="AC11" s="121"/>
      <c r="AD11" s="121"/>
      <c r="AE11" s="122"/>
      <c r="AF11" s="122"/>
      <c r="AI11" s="232"/>
      <c r="AJ11" s="232"/>
      <c r="AK11" s="232"/>
      <c r="AL11" s="232"/>
      <c r="AM11" s="232"/>
    </row>
    <row r="12" spans="1:39" s="70" customFormat="1" ht="49.5" customHeight="1">
      <c r="A12" s="78" t="s">
        <v>106</v>
      </c>
      <c r="B12" s="78" t="s">
        <v>107</v>
      </c>
      <c r="C12" s="78" t="s">
        <v>108</v>
      </c>
      <c r="D12" s="78" t="s">
        <v>109</v>
      </c>
      <c r="E12" s="78" t="s">
        <v>110</v>
      </c>
      <c r="F12" s="79" t="s">
        <v>111</v>
      </c>
      <c r="G12" s="80" t="s">
        <v>112</v>
      </c>
      <c r="H12" s="80" t="s">
        <v>113</v>
      </c>
      <c r="I12" s="80" t="s">
        <v>114</v>
      </c>
      <c r="J12" s="78" t="s">
        <v>115</v>
      </c>
      <c r="K12" s="78" t="s">
        <v>116</v>
      </c>
      <c r="L12" s="81" t="s">
        <v>117</v>
      </c>
      <c r="M12" s="78" t="s">
        <v>118</v>
      </c>
      <c r="O12" s="82"/>
      <c r="Q12" s="123" t="s">
        <v>119</v>
      </c>
      <c r="R12" s="123" t="s">
        <v>120</v>
      </c>
      <c r="S12" s="123" t="s">
        <v>121</v>
      </c>
      <c r="T12" s="123" t="s">
        <v>122</v>
      </c>
      <c r="U12" s="123" t="s">
        <v>123</v>
      </c>
      <c r="V12" s="124" t="s">
        <v>124</v>
      </c>
      <c r="W12" s="124" t="s">
        <v>125</v>
      </c>
      <c r="X12" s="123" t="s">
        <v>126</v>
      </c>
      <c r="Y12" s="123" t="s">
        <v>127</v>
      </c>
      <c r="Z12" s="123" t="s">
        <v>128</v>
      </c>
      <c r="AA12" s="231" t="s">
        <v>129</v>
      </c>
      <c r="AB12" s="231" t="s">
        <v>130</v>
      </c>
      <c r="AC12" s="231" t="s">
        <v>131</v>
      </c>
      <c r="AD12" s="123" t="s">
        <v>132</v>
      </c>
      <c r="AE12" s="124" t="s">
        <v>133</v>
      </c>
      <c r="AF12" s="124" t="s">
        <v>134</v>
      </c>
      <c r="AJ12" s="169" t="s">
        <v>135</v>
      </c>
      <c r="AK12" s="169" t="s">
        <v>136</v>
      </c>
      <c r="AL12" s="169" t="s">
        <v>137</v>
      </c>
      <c r="AM12" s="169" t="s">
        <v>138</v>
      </c>
    </row>
    <row r="13" spans="1:39" s="70" customFormat="1" ht="16.5">
      <c r="A13" s="77"/>
      <c r="B13" s="78" t="s">
        <v>139</v>
      </c>
      <c r="C13" s="78" t="s">
        <v>139</v>
      </c>
      <c r="D13" s="78" t="s">
        <v>140</v>
      </c>
      <c r="E13" s="78"/>
      <c r="F13" s="117"/>
      <c r="G13" s="78" t="s">
        <v>140</v>
      </c>
      <c r="H13" s="78" t="s">
        <v>140</v>
      </c>
      <c r="I13" s="78" t="s">
        <v>139</v>
      </c>
      <c r="J13" s="78" t="s">
        <v>140</v>
      </c>
      <c r="K13" s="78" t="s">
        <v>140</v>
      </c>
      <c r="L13" s="78" t="s">
        <v>140</v>
      </c>
      <c r="M13" s="78"/>
      <c r="O13" s="82"/>
      <c r="Q13" s="125"/>
      <c r="R13" s="125"/>
      <c r="S13" s="125"/>
      <c r="T13" s="125"/>
      <c r="U13" s="125"/>
      <c r="V13" s="126"/>
      <c r="W13" s="126"/>
      <c r="X13" s="125"/>
      <c r="Y13" s="125"/>
      <c r="Z13" s="125"/>
      <c r="AA13" s="125"/>
      <c r="AB13" s="125"/>
      <c r="AC13" s="125"/>
      <c r="AD13" s="125"/>
      <c r="AE13" s="126"/>
      <c r="AF13" s="126"/>
    </row>
    <row r="14" spans="1:39" s="70" customFormat="1" ht="14.45">
      <c r="A14" s="85" t="s">
        <v>141</v>
      </c>
      <c r="B14" s="86"/>
      <c r="C14" s="86"/>
      <c r="D14" s="86"/>
      <c r="E14" s="87"/>
      <c r="F14" s="86"/>
      <c r="G14" s="88"/>
      <c r="H14" s="88"/>
      <c r="I14" s="89"/>
      <c r="J14" s="90"/>
      <c r="K14" s="90"/>
      <c r="L14" s="91"/>
      <c r="M14" s="92"/>
      <c r="N14" s="70" t="str">
        <f>IF(B15=0,"",1)</f>
        <v/>
      </c>
      <c r="O14" s="82"/>
      <c r="Q14" s="127"/>
      <c r="R14" s="127"/>
      <c r="S14" s="127"/>
      <c r="T14" s="127"/>
      <c r="U14" s="127"/>
      <c r="V14" s="119"/>
      <c r="W14" s="119"/>
      <c r="X14" s="127"/>
      <c r="Y14" s="127"/>
      <c r="Z14" s="119"/>
      <c r="AA14" s="119"/>
      <c r="AB14" s="119"/>
      <c r="AC14" s="119"/>
      <c r="AD14" s="119"/>
      <c r="AE14" s="119"/>
      <c r="AF14" s="119"/>
    </row>
    <row r="15" spans="1:39" s="73" customFormat="1" ht="29.1">
      <c r="A15" s="93" t="s">
        <v>142</v>
      </c>
      <c r="B15" s="146"/>
      <c r="C15" s="147" t="s">
        <v>143</v>
      </c>
      <c r="D15" s="147">
        <f>0.9/12*0.95*B15</f>
        <v>0</v>
      </c>
      <c r="E15" s="148" t="s">
        <v>144</v>
      </c>
      <c r="F15" s="94">
        <v>1</v>
      </c>
      <c r="G15" s="149" t="s">
        <v>143</v>
      </c>
      <c r="H15" s="147">
        <f>D15</f>
        <v>0</v>
      </c>
      <c r="I15" s="150" t="s">
        <v>143</v>
      </c>
      <c r="J15" s="151"/>
      <c r="K15" s="150">
        <f>IF(J15*F15&lt;=H15,J15*F15,H15)</f>
        <v>0</v>
      </c>
      <c r="L15" s="152">
        <f t="shared" ref="L15:L40" si="0">H15-K15</f>
        <v>0</v>
      </c>
      <c r="M15" s="149" t="s">
        <v>143</v>
      </c>
      <c r="Q15" s="153">
        <f>IF($M15=Q$12, $L15, 0)</f>
        <v>0</v>
      </c>
      <c r="R15" s="153">
        <f t="shared" ref="R15:AF15" si="1">IF($M15=R$12, $L15, 0)</f>
        <v>0</v>
      </c>
      <c r="S15" s="153">
        <f t="shared" si="1"/>
        <v>0</v>
      </c>
      <c r="T15" s="153">
        <f t="shared" si="1"/>
        <v>0</v>
      </c>
      <c r="U15" s="153">
        <f>IF($M15=U$12, $L15, 0)</f>
        <v>0</v>
      </c>
      <c r="V15" s="153">
        <f>IF($M15=V$12, $L15, 0)</f>
        <v>0</v>
      </c>
      <c r="W15" s="153">
        <f>IF($M15=W$12, $L15, 0)</f>
        <v>0</v>
      </c>
      <c r="X15" s="153">
        <f t="shared" si="1"/>
        <v>0</v>
      </c>
      <c r="Y15" s="153">
        <f t="shared" si="1"/>
        <v>0</v>
      </c>
      <c r="Z15" s="153">
        <f>IF($M15=Z$12, $L15, 0)</f>
        <v>0</v>
      </c>
      <c r="AA15" s="153">
        <f>IF($M15=AA$12, $L15, 0)</f>
        <v>0</v>
      </c>
      <c r="AB15" s="153">
        <f>IF($M15=AB$12, $L15, 0)</f>
        <v>0</v>
      </c>
      <c r="AC15" s="153">
        <f>IF($M15=AC$12, $L15, 0)</f>
        <v>0</v>
      </c>
      <c r="AD15" s="153">
        <f t="shared" si="1"/>
        <v>0</v>
      </c>
      <c r="AE15" s="153">
        <f t="shared" si="1"/>
        <v>0</v>
      </c>
      <c r="AF15" s="153">
        <f t="shared" si="1"/>
        <v>0</v>
      </c>
    </row>
    <row r="16" spans="1:39" s="70" customFormat="1" ht="14.45">
      <c r="A16" s="85" t="s">
        <v>145</v>
      </c>
      <c r="B16" s="143"/>
      <c r="C16" s="143"/>
      <c r="D16" s="86"/>
      <c r="E16" s="87"/>
      <c r="F16" s="95"/>
      <c r="G16" s="88"/>
      <c r="H16" s="88"/>
      <c r="I16" s="89"/>
      <c r="J16" s="90"/>
      <c r="K16" s="90"/>
      <c r="L16" s="91"/>
      <c r="M16" s="92"/>
      <c r="Q16" s="119"/>
      <c r="R16" s="119"/>
      <c r="S16" s="119"/>
      <c r="T16" s="119"/>
      <c r="U16" s="119"/>
      <c r="V16" s="119"/>
      <c r="W16" s="119"/>
      <c r="X16" s="119"/>
      <c r="Y16" s="119"/>
      <c r="Z16" s="119"/>
      <c r="AA16" s="119"/>
      <c r="AB16" s="119"/>
      <c r="AC16" s="119"/>
      <c r="AD16" s="119"/>
      <c r="AE16" s="119"/>
      <c r="AF16" s="119"/>
    </row>
    <row r="17" spans="1:39" s="73" customFormat="1" ht="43.5">
      <c r="A17" s="83" t="s">
        <v>146</v>
      </c>
      <c r="B17" s="146"/>
      <c r="C17" s="154" t="s">
        <v>143</v>
      </c>
      <c r="D17" s="147">
        <f>0.9/12*0.95*B17</f>
        <v>0</v>
      </c>
      <c r="E17" s="148" t="s">
        <v>147</v>
      </c>
      <c r="F17" s="97"/>
      <c r="G17" s="147">
        <f>Q42</f>
        <v>0</v>
      </c>
      <c r="H17" s="147">
        <f>D17+G17</f>
        <v>0</v>
      </c>
      <c r="I17" s="150" t="s">
        <v>143</v>
      </c>
      <c r="J17" s="151"/>
      <c r="K17" s="150">
        <f>IF(J17*F17&lt;=H17,J17*F17,H17)</f>
        <v>0</v>
      </c>
      <c r="L17" s="152">
        <f>H17-K17</f>
        <v>0</v>
      </c>
      <c r="M17" s="155"/>
      <c r="Q17" s="153">
        <f t="shared" ref="Q17:AF17" si="2">IF($M17=Q$12, $L17, 0)</f>
        <v>0</v>
      </c>
      <c r="R17" s="153">
        <f t="shared" si="2"/>
        <v>0</v>
      </c>
      <c r="S17" s="153">
        <f t="shared" si="2"/>
        <v>0</v>
      </c>
      <c r="T17" s="153">
        <f t="shared" si="2"/>
        <v>0</v>
      </c>
      <c r="U17" s="153">
        <f t="shared" si="2"/>
        <v>0</v>
      </c>
      <c r="V17" s="153">
        <f t="shared" si="2"/>
        <v>0</v>
      </c>
      <c r="W17" s="153">
        <f t="shared" si="2"/>
        <v>0</v>
      </c>
      <c r="X17" s="153">
        <f t="shared" si="2"/>
        <v>0</v>
      </c>
      <c r="Y17" s="153">
        <f t="shared" si="2"/>
        <v>0</v>
      </c>
      <c r="Z17" s="153">
        <f>IF($M17=Z$12, $L17, 0)</f>
        <v>0</v>
      </c>
      <c r="AA17" s="153">
        <f>IF($M17=AA$12, $L17, 0)</f>
        <v>0</v>
      </c>
      <c r="AB17" s="153">
        <f>IF($M17=AB$12, $L17, 0)</f>
        <v>0</v>
      </c>
      <c r="AC17" s="153">
        <f>IF($M17=AC$12, $L17, 0)</f>
        <v>0</v>
      </c>
      <c r="AD17" s="153">
        <f t="shared" si="2"/>
        <v>0</v>
      </c>
      <c r="AE17" s="153">
        <f t="shared" si="2"/>
        <v>0</v>
      </c>
      <c r="AF17" s="153">
        <f t="shared" si="2"/>
        <v>0</v>
      </c>
      <c r="AJ17" s="73">
        <f>IF($M17="Grass Swale A/B Soils or Amended C/D Soils",$B17,0)</f>
        <v>0</v>
      </c>
      <c r="AL17" s="73">
        <f>IF($M17="Grass Swale C/D Soils",$B17,0)</f>
        <v>0</v>
      </c>
    </row>
    <row r="18" spans="1:39" s="70" customFormat="1" ht="14.45" customHeight="1">
      <c r="A18" s="85" t="s">
        <v>148</v>
      </c>
      <c r="B18" s="143"/>
      <c r="C18" s="143"/>
      <c r="D18" s="86"/>
      <c r="E18" s="87"/>
      <c r="F18" s="95"/>
      <c r="G18" s="88"/>
      <c r="H18" s="88"/>
      <c r="I18" s="89"/>
      <c r="J18" s="90"/>
      <c r="K18" s="90"/>
      <c r="L18" s="91"/>
      <c r="M18" s="92"/>
      <c r="Q18" s="119"/>
      <c r="R18" s="119"/>
      <c r="S18" s="119"/>
      <c r="T18" s="119"/>
      <c r="U18" s="119"/>
      <c r="V18" s="119"/>
      <c r="W18" s="119"/>
      <c r="X18" s="119"/>
      <c r="Y18" s="119"/>
      <c r="Z18" s="119"/>
      <c r="AA18" s="119"/>
      <c r="AB18" s="119"/>
      <c r="AC18" s="119"/>
      <c r="AD18" s="119"/>
      <c r="AE18" s="119"/>
      <c r="AF18" s="119"/>
    </row>
    <row r="19" spans="1:39" s="73" customFormat="1" ht="43.5">
      <c r="A19" s="83" t="s">
        <v>120</v>
      </c>
      <c r="B19" s="146"/>
      <c r="C19" s="154" t="s">
        <v>143</v>
      </c>
      <c r="D19" s="147">
        <f t="shared" ref="D19:D20" si="3">0.9/12*0.95*B19</f>
        <v>0</v>
      </c>
      <c r="E19" s="148" t="s">
        <v>149</v>
      </c>
      <c r="F19" s="94" t="s">
        <v>143</v>
      </c>
      <c r="G19" s="147">
        <f>R42</f>
        <v>0</v>
      </c>
      <c r="H19" s="147">
        <f>D19+G19</f>
        <v>0</v>
      </c>
      <c r="I19" s="146"/>
      <c r="J19" s="149" t="s">
        <v>143</v>
      </c>
      <c r="K19" s="150">
        <f>IF(I19*0.04&lt;=H19,I19*0.04,H19)</f>
        <v>0</v>
      </c>
      <c r="L19" s="152">
        <f t="shared" si="0"/>
        <v>0</v>
      </c>
      <c r="M19" s="155"/>
      <c r="Q19" s="153">
        <f>IF($M19=Q$12, $L19, 0)</f>
        <v>0</v>
      </c>
      <c r="R19" s="153">
        <f t="shared" ref="R19:AF25" si="4">IF($M19=R$12, $L19, 0)</f>
        <v>0</v>
      </c>
      <c r="S19" s="153">
        <f t="shared" si="4"/>
        <v>0</v>
      </c>
      <c r="T19" s="153">
        <f t="shared" si="4"/>
        <v>0</v>
      </c>
      <c r="U19" s="153">
        <f t="shared" si="4"/>
        <v>0</v>
      </c>
      <c r="V19" s="153">
        <f t="shared" si="4"/>
        <v>0</v>
      </c>
      <c r="W19" s="153">
        <f t="shared" si="4"/>
        <v>0</v>
      </c>
      <c r="X19" s="153">
        <f t="shared" si="4"/>
        <v>0</v>
      </c>
      <c r="Y19" s="153">
        <f t="shared" si="4"/>
        <v>0</v>
      </c>
      <c r="Z19" s="153">
        <f t="shared" ref="Z19:AC22" si="5">IF($M19=Z$12, $L19, 0)</f>
        <v>0</v>
      </c>
      <c r="AA19" s="153">
        <f t="shared" si="5"/>
        <v>0</v>
      </c>
      <c r="AB19" s="153">
        <f t="shared" si="5"/>
        <v>0</v>
      </c>
      <c r="AC19" s="153">
        <f t="shared" si="5"/>
        <v>0</v>
      </c>
      <c r="AD19" s="153">
        <f t="shared" si="4"/>
        <v>0</v>
      </c>
      <c r="AE19" s="153">
        <f t="shared" si="4"/>
        <v>0</v>
      </c>
      <c r="AF19" s="153">
        <f t="shared" si="4"/>
        <v>0</v>
      </c>
      <c r="AJ19" s="73">
        <f>IF($M19="Grass Swale A/B Soils or Amended C/D Soils",$B19,0)</f>
        <v>0</v>
      </c>
      <c r="AL19" s="73">
        <f t="shared" ref="AL19:AL20" si="6">IF($M19="Grass Swale C/D Soils",$B19,0)</f>
        <v>0</v>
      </c>
    </row>
    <row r="20" spans="1:39" s="73" customFormat="1" ht="43.5">
      <c r="A20" s="83" t="s">
        <v>121</v>
      </c>
      <c r="B20" s="146"/>
      <c r="C20" s="154" t="s">
        <v>143</v>
      </c>
      <c r="D20" s="147">
        <f t="shared" si="3"/>
        <v>0</v>
      </c>
      <c r="E20" s="148" t="s">
        <v>150</v>
      </c>
      <c r="F20" s="94" t="s">
        <v>143</v>
      </c>
      <c r="G20" s="147">
        <f>S42</f>
        <v>0</v>
      </c>
      <c r="H20" s="147">
        <f>D20+G20</f>
        <v>0</v>
      </c>
      <c r="I20" s="146"/>
      <c r="J20" s="149" t="s">
        <v>143</v>
      </c>
      <c r="K20" s="150">
        <f>IF(I20*0.02&lt;=H20,I20*0.02,H20)</f>
        <v>0</v>
      </c>
      <c r="L20" s="152">
        <f t="shared" si="0"/>
        <v>0</v>
      </c>
      <c r="M20" s="155"/>
      <c r="Q20" s="153">
        <f>IF($M20=Q$12, $L20, 0)</f>
        <v>0</v>
      </c>
      <c r="R20" s="153">
        <f t="shared" si="4"/>
        <v>0</v>
      </c>
      <c r="S20" s="153">
        <f t="shared" si="4"/>
        <v>0</v>
      </c>
      <c r="T20" s="153">
        <f t="shared" si="4"/>
        <v>0</v>
      </c>
      <c r="U20" s="153">
        <f t="shared" si="4"/>
        <v>0</v>
      </c>
      <c r="V20" s="153">
        <f t="shared" si="4"/>
        <v>0</v>
      </c>
      <c r="W20" s="153">
        <f t="shared" si="4"/>
        <v>0</v>
      </c>
      <c r="X20" s="153">
        <f t="shared" si="4"/>
        <v>0</v>
      </c>
      <c r="Y20" s="153">
        <f t="shared" si="4"/>
        <v>0</v>
      </c>
      <c r="Z20" s="153">
        <f t="shared" si="5"/>
        <v>0</v>
      </c>
      <c r="AA20" s="153">
        <f t="shared" si="5"/>
        <v>0</v>
      </c>
      <c r="AB20" s="153">
        <f t="shared" si="5"/>
        <v>0</v>
      </c>
      <c r="AC20" s="153">
        <f t="shared" si="5"/>
        <v>0</v>
      </c>
      <c r="AD20" s="153">
        <f t="shared" si="4"/>
        <v>0</v>
      </c>
      <c r="AE20" s="153">
        <f t="shared" si="4"/>
        <v>0</v>
      </c>
      <c r="AF20" s="153">
        <f t="shared" si="4"/>
        <v>0</v>
      </c>
      <c r="AJ20" s="73">
        <f>IF($M20="Grass Swale A/B Soils or Amended C/D Soils",$B20,0)</f>
        <v>0</v>
      </c>
      <c r="AL20" s="73">
        <f t="shared" si="6"/>
        <v>0</v>
      </c>
    </row>
    <row r="21" spans="1:39" s="73" customFormat="1" ht="29.1">
      <c r="A21" s="83" t="s">
        <v>151</v>
      </c>
      <c r="B21" s="146"/>
      <c r="C21" s="156"/>
      <c r="D21" s="147">
        <f>0.9/12*(0.95*B21+0.05*C21)</f>
        <v>0</v>
      </c>
      <c r="E21" s="148" t="s">
        <v>144</v>
      </c>
      <c r="F21" s="94">
        <v>1</v>
      </c>
      <c r="G21" s="147">
        <f>T42</f>
        <v>0</v>
      </c>
      <c r="H21" s="147">
        <f>D21+G21</f>
        <v>0</v>
      </c>
      <c r="I21" s="150" t="s">
        <v>143</v>
      </c>
      <c r="J21" s="151"/>
      <c r="K21" s="150">
        <f>IF(J21*F21&lt;=H21,J21*F21,H21)</f>
        <v>0</v>
      </c>
      <c r="L21" s="152">
        <f t="shared" si="0"/>
        <v>0</v>
      </c>
      <c r="M21" s="155"/>
      <c r="Q21" s="153">
        <f>IF($M21=Q$12, $L21, 0)</f>
        <v>0</v>
      </c>
      <c r="R21" s="153">
        <f t="shared" si="4"/>
        <v>0</v>
      </c>
      <c r="S21" s="153">
        <f t="shared" si="4"/>
        <v>0</v>
      </c>
      <c r="T21" s="153">
        <f t="shared" si="4"/>
        <v>0</v>
      </c>
      <c r="U21" s="153">
        <f t="shared" si="4"/>
        <v>0</v>
      </c>
      <c r="V21" s="153">
        <f t="shared" si="4"/>
        <v>0</v>
      </c>
      <c r="W21" s="153">
        <f t="shared" si="4"/>
        <v>0</v>
      </c>
      <c r="X21" s="153">
        <f t="shared" si="4"/>
        <v>0</v>
      </c>
      <c r="Y21" s="153">
        <f t="shared" si="4"/>
        <v>0</v>
      </c>
      <c r="Z21" s="153">
        <f t="shared" si="5"/>
        <v>0</v>
      </c>
      <c r="AA21" s="153">
        <f t="shared" si="5"/>
        <v>0</v>
      </c>
      <c r="AB21" s="153">
        <f t="shared" si="5"/>
        <v>0</v>
      </c>
      <c r="AC21" s="153">
        <f t="shared" si="5"/>
        <v>0</v>
      </c>
      <c r="AD21" s="153">
        <f t="shared" si="4"/>
        <v>0</v>
      </c>
      <c r="AE21" s="153">
        <f t="shared" si="4"/>
        <v>0</v>
      </c>
      <c r="AF21" s="153">
        <f t="shared" si="4"/>
        <v>0</v>
      </c>
      <c r="AJ21" s="73">
        <f>IF($M21="Grass Swale A/B Soils or Amended C/D Soils",$B21,0)</f>
        <v>0</v>
      </c>
      <c r="AK21" s="73">
        <f>IF($M21="Grass Swale A/B Soils or Amended C/D Soils",$C21,0)</f>
        <v>0</v>
      </c>
      <c r="AL21" s="73">
        <f>IF($M21="Grass Swale C/D Soils",$B21,0)</f>
        <v>0</v>
      </c>
      <c r="AM21" s="73">
        <f>IF($M21="Grass Swale C/D Soils",$C21,0)</f>
        <v>0</v>
      </c>
    </row>
    <row r="22" spans="1:39" s="73" customFormat="1" ht="29.1">
      <c r="A22" s="96" t="s">
        <v>152</v>
      </c>
      <c r="B22" s="146"/>
      <c r="C22" s="154" t="s">
        <v>143</v>
      </c>
      <c r="D22" s="147">
        <f>0.9/12*0.95*B22</f>
        <v>0</v>
      </c>
      <c r="E22" s="148" t="s">
        <v>144</v>
      </c>
      <c r="F22" s="94">
        <v>1</v>
      </c>
      <c r="G22" s="147">
        <f>U42</f>
        <v>0</v>
      </c>
      <c r="H22" s="147">
        <f>D22+G22</f>
        <v>0</v>
      </c>
      <c r="I22" s="150" t="s">
        <v>143</v>
      </c>
      <c r="J22" s="151"/>
      <c r="K22" s="150">
        <f>IF(J22*F22&lt;=H22,J22*F22,H22)</f>
        <v>0</v>
      </c>
      <c r="L22" s="152">
        <f>H22-K22</f>
        <v>0</v>
      </c>
      <c r="M22" s="155"/>
      <c r="Q22" s="153">
        <f>IF($M22=Q$12, $L22, 0)</f>
        <v>0</v>
      </c>
      <c r="R22" s="153">
        <f t="shared" si="4"/>
        <v>0</v>
      </c>
      <c r="S22" s="153">
        <f t="shared" si="4"/>
        <v>0</v>
      </c>
      <c r="T22" s="153">
        <f t="shared" si="4"/>
        <v>0</v>
      </c>
      <c r="U22" s="153">
        <f t="shared" si="4"/>
        <v>0</v>
      </c>
      <c r="V22" s="153">
        <f t="shared" si="4"/>
        <v>0</v>
      </c>
      <c r="W22" s="153">
        <f t="shared" si="4"/>
        <v>0</v>
      </c>
      <c r="X22" s="153">
        <f t="shared" si="4"/>
        <v>0</v>
      </c>
      <c r="Y22" s="153">
        <f t="shared" si="4"/>
        <v>0</v>
      </c>
      <c r="Z22" s="153">
        <f t="shared" si="5"/>
        <v>0</v>
      </c>
      <c r="AA22" s="153">
        <f t="shared" si="5"/>
        <v>0</v>
      </c>
      <c r="AB22" s="153">
        <f t="shared" si="5"/>
        <v>0</v>
      </c>
      <c r="AC22" s="153">
        <f t="shared" si="5"/>
        <v>0</v>
      </c>
      <c r="AD22" s="153">
        <f t="shared" si="4"/>
        <v>0</v>
      </c>
      <c r="AE22" s="153">
        <f t="shared" si="4"/>
        <v>0</v>
      </c>
      <c r="AF22" s="153">
        <f t="shared" si="4"/>
        <v>0</v>
      </c>
      <c r="AJ22" s="73">
        <f>IF($M22="Grass Swale A/B Soils or Amended C/D Soils",$B22,0)</f>
        <v>0</v>
      </c>
      <c r="AL22" s="73">
        <f>IF($M22="Grass Swale C/D Soils",$B22,0)</f>
        <v>0</v>
      </c>
    </row>
    <row r="23" spans="1:39" s="70" customFormat="1" ht="14.45">
      <c r="A23" s="107" t="s">
        <v>153</v>
      </c>
      <c r="B23" s="100"/>
      <c r="C23" s="144"/>
      <c r="D23" s="100"/>
      <c r="E23" s="101"/>
      <c r="F23" s="102"/>
      <c r="G23" s="103"/>
      <c r="H23" s="100"/>
      <c r="I23" s="100"/>
      <c r="J23" s="103"/>
      <c r="K23" s="100"/>
      <c r="L23" s="100"/>
      <c r="M23" s="104"/>
      <c r="Q23" s="119"/>
      <c r="R23" s="119"/>
      <c r="S23" s="119"/>
      <c r="T23" s="119"/>
      <c r="U23" s="119"/>
      <c r="V23" s="119"/>
      <c r="W23" s="119"/>
      <c r="X23" s="119"/>
      <c r="Y23" s="119"/>
      <c r="Z23" s="119"/>
      <c r="AA23" s="119"/>
      <c r="AB23" s="119"/>
      <c r="AC23" s="119"/>
      <c r="AD23" s="119"/>
      <c r="AE23" s="119"/>
      <c r="AF23" s="119"/>
    </row>
    <row r="24" spans="1:39" s="73" customFormat="1" ht="43.5">
      <c r="A24" s="84" t="s">
        <v>154</v>
      </c>
      <c r="B24" s="146"/>
      <c r="C24" s="156"/>
      <c r="D24" s="147">
        <f t="shared" ref="D24:D25" si="7">0.9/12*(0.95*B24+0.05*C24)</f>
        <v>0</v>
      </c>
      <c r="E24" s="148" t="s">
        <v>155</v>
      </c>
      <c r="F24" s="94" t="s">
        <v>143</v>
      </c>
      <c r="G24" s="147">
        <f>V42</f>
        <v>0</v>
      </c>
      <c r="H24" s="147">
        <f>D24+G24</f>
        <v>0</v>
      </c>
      <c r="I24" s="146"/>
      <c r="J24" s="149" t="s">
        <v>143</v>
      </c>
      <c r="K24" s="150">
        <f>IF(I24*0.06&lt;=H24,I24*0.06,H24)</f>
        <v>0</v>
      </c>
      <c r="L24" s="152">
        <f t="shared" ref="L24:L25" si="8">H24-K24</f>
        <v>0</v>
      </c>
      <c r="M24" s="155"/>
      <c r="Q24" s="153">
        <f>IF($M24=Q$12, $L24, 0)</f>
        <v>0</v>
      </c>
      <c r="R24" s="153">
        <f t="shared" si="4"/>
        <v>0</v>
      </c>
      <c r="S24" s="153">
        <f t="shared" si="4"/>
        <v>0</v>
      </c>
      <c r="T24" s="153">
        <f t="shared" si="4"/>
        <v>0</v>
      </c>
      <c r="U24" s="153">
        <f t="shared" si="4"/>
        <v>0</v>
      </c>
      <c r="V24" s="153">
        <f t="shared" si="4"/>
        <v>0</v>
      </c>
      <c r="W24" s="153">
        <f t="shared" si="4"/>
        <v>0</v>
      </c>
      <c r="X24" s="153">
        <f t="shared" si="4"/>
        <v>0</v>
      </c>
      <c r="Y24" s="153">
        <f t="shared" si="4"/>
        <v>0</v>
      </c>
      <c r="Z24" s="153">
        <f t="shared" ref="Z24:AC25" si="9">IF($M24=Z$12, $L24, 0)</f>
        <v>0</v>
      </c>
      <c r="AA24" s="153">
        <f t="shared" si="9"/>
        <v>0</v>
      </c>
      <c r="AB24" s="153">
        <f t="shared" si="9"/>
        <v>0</v>
      </c>
      <c r="AC24" s="153">
        <f t="shared" si="9"/>
        <v>0</v>
      </c>
      <c r="AD24" s="153">
        <f t="shared" si="4"/>
        <v>0</v>
      </c>
      <c r="AE24" s="153">
        <f t="shared" si="4"/>
        <v>0</v>
      </c>
      <c r="AF24" s="153">
        <f t="shared" si="4"/>
        <v>0</v>
      </c>
      <c r="AJ24" s="73">
        <f>IF($M24="Grass Swale A/B Soils or Amended C/D Soils",$B24,0)</f>
        <v>0</v>
      </c>
      <c r="AK24" s="73">
        <f t="shared" ref="AK24:AK25" si="10">IF($M24="Grass Swale A/B Soils or Amended C/D Soils",$C24,0)</f>
        <v>0</v>
      </c>
      <c r="AL24" s="73">
        <f t="shared" ref="AL24:AL25" si="11">IF($M24="Grass Swale C/D Soils",$B24,0)</f>
        <v>0</v>
      </c>
      <c r="AM24" s="73">
        <f t="shared" ref="AM24:AM25" si="12">IF($M24="Grass Swale C/D Soils",$C24,0)</f>
        <v>0</v>
      </c>
    </row>
    <row r="25" spans="1:39" s="73" customFormat="1" ht="43.5">
      <c r="A25" s="84" t="s">
        <v>125</v>
      </c>
      <c r="B25" s="146"/>
      <c r="C25" s="156"/>
      <c r="D25" s="147">
        <f t="shared" si="7"/>
        <v>0</v>
      </c>
      <c r="E25" s="148" t="s">
        <v>156</v>
      </c>
      <c r="F25" s="94" t="s">
        <v>143</v>
      </c>
      <c r="G25" s="147">
        <f>W42</f>
        <v>0</v>
      </c>
      <c r="H25" s="147">
        <f>D25+G25</f>
        <v>0</v>
      </c>
      <c r="I25" s="146"/>
      <c r="J25" s="149" t="s">
        <v>143</v>
      </c>
      <c r="K25" s="150">
        <f>IF(I25*0.03&lt;=H25,I25*0.03,H25)</f>
        <v>0</v>
      </c>
      <c r="L25" s="152">
        <f t="shared" si="8"/>
        <v>0</v>
      </c>
      <c r="M25" s="155"/>
      <c r="Q25" s="153">
        <f>IF($M25=Q$12, $L25, 0)</f>
        <v>0</v>
      </c>
      <c r="R25" s="153">
        <f t="shared" si="4"/>
        <v>0</v>
      </c>
      <c r="S25" s="153">
        <f t="shared" si="4"/>
        <v>0</v>
      </c>
      <c r="T25" s="153">
        <f t="shared" si="4"/>
        <v>0</v>
      </c>
      <c r="U25" s="153">
        <f t="shared" si="4"/>
        <v>0</v>
      </c>
      <c r="V25" s="153">
        <f t="shared" si="4"/>
        <v>0</v>
      </c>
      <c r="W25" s="153">
        <f t="shared" si="4"/>
        <v>0</v>
      </c>
      <c r="X25" s="153">
        <f t="shared" si="4"/>
        <v>0</v>
      </c>
      <c r="Y25" s="153">
        <f t="shared" si="4"/>
        <v>0</v>
      </c>
      <c r="Z25" s="153">
        <f t="shared" si="9"/>
        <v>0</v>
      </c>
      <c r="AA25" s="153">
        <f t="shared" si="9"/>
        <v>0</v>
      </c>
      <c r="AB25" s="153">
        <f t="shared" si="9"/>
        <v>0</v>
      </c>
      <c r="AC25" s="153">
        <f t="shared" si="9"/>
        <v>0</v>
      </c>
      <c r="AD25" s="153">
        <f t="shared" si="4"/>
        <v>0</v>
      </c>
      <c r="AE25" s="153">
        <f t="shared" si="4"/>
        <v>0</v>
      </c>
      <c r="AF25" s="153">
        <f t="shared" si="4"/>
        <v>0</v>
      </c>
      <c r="AJ25" s="73">
        <f>IF($M25="Grass Swale A/B Soils or Amended C/D Soils",$B25,0)</f>
        <v>0</v>
      </c>
      <c r="AK25" s="73">
        <f t="shared" si="10"/>
        <v>0</v>
      </c>
      <c r="AL25" s="73">
        <f t="shared" si="11"/>
        <v>0</v>
      </c>
      <c r="AM25" s="73">
        <f t="shared" si="12"/>
        <v>0</v>
      </c>
    </row>
    <row r="26" spans="1:39" s="70" customFormat="1" ht="14.45">
      <c r="A26" s="99" t="s">
        <v>157</v>
      </c>
      <c r="B26" s="100"/>
      <c r="C26" s="144"/>
      <c r="D26" s="100"/>
      <c r="E26" s="101"/>
      <c r="F26" s="102"/>
      <c r="G26" s="103"/>
      <c r="H26" s="100"/>
      <c r="I26" s="100"/>
      <c r="J26" s="103"/>
      <c r="K26" s="100"/>
      <c r="L26" s="100"/>
      <c r="M26" s="104"/>
      <c r="Q26" s="119"/>
      <c r="R26" s="119"/>
      <c r="S26" s="119"/>
      <c r="T26" s="119"/>
      <c r="U26" s="119"/>
      <c r="V26" s="119"/>
      <c r="W26" s="119"/>
      <c r="X26" s="119"/>
      <c r="Y26" s="119"/>
      <c r="Z26" s="119"/>
      <c r="AA26" s="119"/>
      <c r="AB26" s="119"/>
      <c r="AC26" s="119"/>
      <c r="AD26" s="119"/>
      <c r="AE26" s="119"/>
      <c r="AF26" s="119"/>
    </row>
    <row r="27" spans="1:39" s="73" customFormat="1" ht="29.1">
      <c r="A27" s="98" t="s">
        <v>158</v>
      </c>
      <c r="B27" s="146"/>
      <c r="C27" s="156"/>
      <c r="D27" s="147">
        <f t="shared" ref="D27:D28" si="13">0.9/12*(0.95*B27+0.05*C27)</f>
        <v>0</v>
      </c>
      <c r="E27" s="148" t="s">
        <v>159</v>
      </c>
      <c r="F27" s="94" t="s">
        <v>160</v>
      </c>
      <c r="G27" s="147">
        <f>X42</f>
        <v>0</v>
      </c>
      <c r="H27" s="147">
        <f>D27+G27</f>
        <v>0</v>
      </c>
      <c r="I27" s="150" t="s">
        <v>143</v>
      </c>
      <c r="J27" s="149" t="s">
        <v>143</v>
      </c>
      <c r="K27" s="150">
        <f>IF(0.2/12*(0.05*AK42+0.95*AJ42)&gt;H27,H27,0.2/12*(0.05*AK42+0.95*AJ42))</f>
        <v>0</v>
      </c>
      <c r="L27" s="152">
        <f t="shared" si="0"/>
        <v>0</v>
      </c>
      <c r="M27" s="155"/>
      <c r="Q27" s="153">
        <f>IF($M27=Q$12, $L27, 0)</f>
        <v>0</v>
      </c>
      <c r="R27" s="153">
        <f t="shared" ref="R27:AF28" si="14">IF($M27=R$12, $L27, 0)</f>
        <v>0</v>
      </c>
      <c r="S27" s="153">
        <f t="shared" si="14"/>
        <v>0</v>
      </c>
      <c r="T27" s="153">
        <f t="shared" si="14"/>
        <v>0</v>
      </c>
      <c r="U27" s="153">
        <f t="shared" si="14"/>
        <v>0</v>
      </c>
      <c r="V27" s="153">
        <f t="shared" si="14"/>
        <v>0</v>
      </c>
      <c r="W27" s="153">
        <f t="shared" si="14"/>
        <v>0</v>
      </c>
      <c r="X27" s="153">
        <f t="shared" si="14"/>
        <v>0</v>
      </c>
      <c r="Y27" s="153">
        <f t="shared" si="14"/>
        <v>0</v>
      </c>
      <c r="Z27" s="153">
        <f t="shared" ref="Z27:AC28" si="15">IF($M27=Z$12, $L27, 0)</f>
        <v>0</v>
      </c>
      <c r="AA27" s="153">
        <f t="shared" si="15"/>
        <v>0</v>
      </c>
      <c r="AB27" s="153">
        <f t="shared" si="15"/>
        <v>0</v>
      </c>
      <c r="AC27" s="153">
        <f t="shared" si="15"/>
        <v>0</v>
      </c>
      <c r="AD27" s="153">
        <f t="shared" si="14"/>
        <v>0</v>
      </c>
      <c r="AE27" s="153">
        <f t="shared" si="14"/>
        <v>0</v>
      </c>
      <c r="AF27" s="153">
        <f t="shared" si="14"/>
        <v>0</v>
      </c>
      <c r="AJ27" s="73">
        <f>IF($B27&gt;0,$B27,0)</f>
        <v>0</v>
      </c>
      <c r="AK27" s="73">
        <f>IF($C27&gt;0,$C27,0)</f>
        <v>0</v>
      </c>
    </row>
    <row r="28" spans="1:39" s="73" customFormat="1" ht="29.1">
      <c r="A28" s="98" t="s">
        <v>127</v>
      </c>
      <c r="B28" s="146"/>
      <c r="C28" s="156"/>
      <c r="D28" s="147">
        <f t="shared" si="13"/>
        <v>0</v>
      </c>
      <c r="E28" s="148" t="s">
        <v>161</v>
      </c>
      <c r="F28" s="94" t="s">
        <v>162</v>
      </c>
      <c r="G28" s="147">
        <f>Y42</f>
        <v>0</v>
      </c>
      <c r="H28" s="147">
        <f>D28+G28</f>
        <v>0</v>
      </c>
      <c r="I28" s="150" t="s">
        <v>143</v>
      </c>
      <c r="J28" s="149" t="s">
        <v>143</v>
      </c>
      <c r="K28" s="150">
        <f>IF(0.1/12*(0.05*AM42+0.95*AL42)&gt;H28,H28,0.1/12*(0.05*AM42+0.95*AL42))</f>
        <v>0</v>
      </c>
      <c r="L28" s="152">
        <f t="shared" si="0"/>
        <v>0</v>
      </c>
      <c r="M28" s="155"/>
      <c r="Q28" s="153">
        <f>IF($M28=Q$12, $L28, 0)</f>
        <v>0</v>
      </c>
      <c r="R28" s="153">
        <f t="shared" si="14"/>
        <v>0</v>
      </c>
      <c r="S28" s="153">
        <f t="shared" si="14"/>
        <v>0</v>
      </c>
      <c r="T28" s="153">
        <f t="shared" si="14"/>
        <v>0</v>
      </c>
      <c r="U28" s="153">
        <f t="shared" si="14"/>
        <v>0</v>
      </c>
      <c r="V28" s="153">
        <f t="shared" si="14"/>
        <v>0</v>
      </c>
      <c r="W28" s="153">
        <f t="shared" si="14"/>
        <v>0</v>
      </c>
      <c r="X28" s="153">
        <f t="shared" si="14"/>
        <v>0</v>
      </c>
      <c r="Y28" s="153">
        <f t="shared" si="14"/>
        <v>0</v>
      </c>
      <c r="Z28" s="153">
        <f t="shared" si="15"/>
        <v>0</v>
      </c>
      <c r="AA28" s="153">
        <f t="shared" si="15"/>
        <v>0</v>
      </c>
      <c r="AB28" s="153">
        <f t="shared" si="15"/>
        <v>0</v>
      </c>
      <c r="AC28" s="153">
        <f t="shared" si="15"/>
        <v>0</v>
      </c>
      <c r="AD28" s="153">
        <f t="shared" si="14"/>
        <v>0</v>
      </c>
      <c r="AE28" s="153">
        <f t="shared" si="14"/>
        <v>0</v>
      </c>
      <c r="AF28" s="153">
        <f t="shared" si="14"/>
        <v>0</v>
      </c>
      <c r="AL28" s="73">
        <f>IF($B28&gt;0,$B28,0)</f>
        <v>0</v>
      </c>
      <c r="AM28" s="73">
        <f>IF($C28&gt;0,$C28,0)</f>
        <v>0</v>
      </c>
    </row>
    <row r="29" spans="1:39" s="70" customFormat="1" ht="14.45">
      <c r="A29" s="105" t="s">
        <v>163</v>
      </c>
      <c r="B29" s="100"/>
      <c r="C29" s="144"/>
      <c r="D29" s="100"/>
      <c r="E29" s="101"/>
      <c r="F29" s="102"/>
      <c r="G29" s="103"/>
      <c r="H29" s="100"/>
      <c r="I29" s="100"/>
      <c r="J29" s="103"/>
      <c r="K29" s="100"/>
      <c r="L29" s="100"/>
      <c r="M29" s="104"/>
      <c r="Q29" s="119"/>
      <c r="R29" s="119"/>
      <c r="S29" s="119"/>
      <c r="T29" s="119"/>
      <c r="U29" s="119"/>
      <c r="V29" s="119"/>
      <c r="W29" s="119"/>
      <c r="X29" s="119"/>
      <c r="Y29" s="119"/>
      <c r="Z29" s="119"/>
      <c r="AA29" s="119"/>
      <c r="AB29" s="119"/>
      <c r="AC29" s="119"/>
      <c r="AD29" s="119"/>
      <c r="AE29" s="119"/>
      <c r="AF29" s="119"/>
    </row>
    <row r="30" spans="1:39" s="73" customFormat="1" ht="29.1">
      <c r="A30" s="98" t="s">
        <v>128</v>
      </c>
      <c r="B30" s="146"/>
      <c r="C30" s="156"/>
      <c r="D30" s="147">
        <f>0.9/12*(0.95*B30+0.05*C30)</f>
        <v>0</v>
      </c>
      <c r="E30" s="148" t="s">
        <v>164</v>
      </c>
      <c r="F30" s="94">
        <v>1</v>
      </c>
      <c r="G30" s="147">
        <f>Z42</f>
        <v>0</v>
      </c>
      <c r="H30" s="147">
        <f>D30+G30</f>
        <v>0</v>
      </c>
      <c r="I30" s="150" t="s">
        <v>143</v>
      </c>
      <c r="J30" s="151"/>
      <c r="K30" s="150">
        <f>IF(J30*F30&lt;=H30,J30*F30,H30)</f>
        <v>0</v>
      </c>
      <c r="L30" s="152">
        <f t="shared" si="0"/>
        <v>0</v>
      </c>
      <c r="M30" s="155"/>
      <c r="Q30" s="153">
        <f>IF($M30=Q$12, $L30, 0)</f>
        <v>0</v>
      </c>
      <c r="R30" s="153">
        <f t="shared" ref="R30:AF33" si="16">IF($M30=R$12, $L30, 0)</f>
        <v>0</v>
      </c>
      <c r="S30" s="153">
        <f t="shared" si="16"/>
        <v>0</v>
      </c>
      <c r="T30" s="153">
        <f t="shared" si="16"/>
        <v>0</v>
      </c>
      <c r="U30" s="153">
        <f t="shared" ref="U30:W33" si="17">IF($M30=U$12, $L30, 0)</f>
        <v>0</v>
      </c>
      <c r="V30" s="153">
        <f t="shared" si="17"/>
        <v>0</v>
      </c>
      <c r="W30" s="153">
        <f t="shared" si="17"/>
        <v>0</v>
      </c>
      <c r="X30" s="153">
        <f t="shared" si="16"/>
        <v>0</v>
      </c>
      <c r="Y30" s="153">
        <f t="shared" si="16"/>
        <v>0</v>
      </c>
      <c r="Z30" s="153">
        <f t="shared" ref="Z30:AC33" si="18">IF($M30=Z$12, $L30, 0)</f>
        <v>0</v>
      </c>
      <c r="AA30" s="153">
        <f t="shared" si="18"/>
        <v>0</v>
      </c>
      <c r="AB30" s="153">
        <f t="shared" si="18"/>
        <v>0</v>
      </c>
      <c r="AC30" s="153">
        <f t="shared" si="18"/>
        <v>0</v>
      </c>
      <c r="AD30" s="153">
        <f t="shared" si="16"/>
        <v>0</v>
      </c>
      <c r="AE30" s="153">
        <f t="shared" si="16"/>
        <v>0</v>
      </c>
      <c r="AF30" s="153">
        <f t="shared" si="16"/>
        <v>0</v>
      </c>
      <c r="AJ30" s="73">
        <f>IF($M30="Grass Swale A/B Soils or Amended C/D Soils",$B30,0)</f>
        <v>0</v>
      </c>
      <c r="AK30" s="73">
        <f t="shared" ref="AK30:AK33" si="19">IF($M30="Grass Swale A/B Soils or Amended C/D Soils",$C30,0)</f>
        <v>0</v>
      </c>
      <c r="AL30" s="73">
        <f>IF($M30="Grass Swale C/D Soils",$B30,0)</f>
        <v>0</v>
      </c>
      <c r="AM30" s="73">
        <f>IF($M30="Grass Swale C/D Soils",$C30,0)</f>
        <v>0</v>
      </c>
    </row>
    <row r="31" spans="1:39" s="73" customFormat="1" ht="29.1">
      <c r="A31" s="98" t="s">
        <v>129</v>
      </c>
      <c r="B31" s="146"/>
      <c r="C31" s="156"/>
      <c r="D31" s="147">
        <f>0.9/12*(0.95*B31+0.05*C31)</f>
        <v>0</v>
      </c>
      <c r="E31" s="148" t="s">
        <v>165</v>
      </c>
      <c r="F31" s="94">
        <v>0.75</v>
      </c>
      <c r="G31" s="147">
        <f>AA42</f>
        <v>0</v>
      </c>
      <c r="H31" s="147">
        <f>D31+G31</f>
        <v>0</v>
      </c>
      <c r="I31" s="150" t="s">
        <v>143</v>
      </c>
      <c r="J31" s="151"/>
      <c r="K31" s="150">
        <f>IF(J31*F31&lt;=H31,J31*F31,H31)</f>
        <v>0</v>
      </c>
      <c r="L31" s="152">
        <f t="shared" si="0"/>
        <v>0</v>
      </c>
      <c r="M31" s="155"/>
      <c r="Q31" s="153">
        <f>IF($M31=Q$12, $L31, 0)</f>
        <v>0</v>
      </c>
      <c r="R31" s="153">
        <f t="shared" si="16"/>
        <v>0</v>
      </c>
      <c r="S31" s="153">
        <f t="shared" si="16"/>
        <v>0</v>
      </c>
      <c r="T31" s="153">
        <f t="shared" si="16"/>
        <v>0</v>
      </c>
      <c r="U31" s="153">
        <f t="shared" si="17"/>
        <v>0</v>
      </c>
      <c r="V31" s="153">
        <f t="shared" si="17"/>
        <v>0</v>
      </c>
      <c r="W31" s="153">
        <f t="shared" si="17"/>
        <v>0</v>
      </c>
      <c r="X31" s="153">
        <f t="shared" si="16"/>
        <v>0</v>
      </c>
      <c r="Y31" s="153">
        <f t="shared" si="16"/>
        <v>0</v>
      </c>
      <c r="Z31" s="153">
        <f t="shared" si="18"/>
        <v>0</v>
      </c>
      <c r="AA31" s="153">
        <f t="shared" si="18"/>
        <v>0</v>
      </c>
      <c r="AB31" s="153">
        <f t="shared" si="18"/>
        <v>0</v>
      </c>
      <c r="AC31" s="153">
        <f t="shared" si="18"/>
        <v>0</v>
      </c>
      <c r="AD31" s="153">
        <f t="shared" si="16"/>
        <v>0</v>
      </c>
      <c r="AE31" s="153">
        <f t="shared" si="16"/>
        <v>0</v>
      </c>
      <c r="AF31" s="153">
        <f t="shared" si="16"/>
        <v>0</v>
      </c>
      <c r="AJ31" s="73">
        <f>IF($M31="Grass Swale A/B Soils or Amended C/D Soils",$B31,0)</f>
        <v>0</v>
      </c>
      <c r="AK31" s="73">
        <f t="shared" si="19"/>
        <v>0</v>
      </c>
      <c r="AL31" s="73">
        <f>IF($M31="Grass Swale C/D Soils",$B31,0)</f>
        <v>0</v>
      </c>
      <c r="AM31" s="73">
        <f>IF($M31="Grass Swale C/D Soils",$C31,0)</f>
        <v>0</v>
      </c>
    </row>
    <row r="32" spans="1:39" s="73" customFormat="1" ht="29.1">
      <c r="A32" s="98" t="s">
        <v>130</v>
      </c>
      <c r="B32" s="146"/>
      <c r="C32" s="156"/>
      <c r="D32" s="147">
        <f>0.9/12*(0.95*B32+0.05*C32)</f>
        <v>0</v>
      </c>
      <c r="E32" s="148" t="s">
        <v>166</v>
      </c>
      <c r="F32" s="94">
        <v>0.5</v>
      </c>
      <c r="G32" s="147">
        <f>AB42</f>
        <v>0</v>
      </c>
      <c r="H32" s="147">
        <f>D32+G32</f>
        <v>0</v>
      </c>
      <c r="I32" s="150" t="s">
        <v>143</v>
      </c>
      <c r="J32" s="151"/>
      <c r="K32" s="150">
        <f>IF(J32*F32&lt;=H32,J32*F32,H32)</f>
        <v>0</v>
      </c>
      <c r="L32" s="152">
        <f t="shared" si="0"/>
        <v>0</v>
      </c>
      <c r="M32" s="155"/>
      <c r="Q32" s="153">
        <f>IF($M32=Q$12, $L32, 0)</f>
        <v>0</v>
      </c>
      <c r="R32" s="153">
        <f t="shared" si="16"/>
        <v>0</v>
      </c>
      <c r="S32" s="153">
        <f t="shared" si="16"/>
        <v>0</v>
      </c>
      <c r="T32" s="153">
        <f t="shared" si="16"/>
        <v>0</v>
      </c>
      <c r="U32" s="153">
        <f t="shared" si="17"/>
        <v>0</v>
      </c>
      <c r="V32" s="153">
        <f t="shared" si="17"/>
        <v>0</v>
      </c>
      <c r="W32" s="153">
        <f t="shared" si="17"/>
        <v>0</v>
      </c>
      <c r="X32" s="153">
        <f t="shared" si="16"/>
        <v>0</v>
      </c>
      <c r="Y32" s="153">
        <f t="shared" si="16"/>
        <v>0</v>
      </c>
      <c r="Z32" s="153">
        <f t="shared" si="18"/>
        <v>0</v>
      </c>
      <c r="AA32" s="153">
        <f t="shared" si="18"/>
        <v>0</v>
      </c>
      <c r="AB32" s="153">
        <f t="shared" si="18"/>
        <v>0</v>
      </c>
      <c r="AC32" s="153">
        <f t="shared" si="18"/>
        <v>0</v>
      </c>
      <c r="AD32" s="153">
        <f t="shared" si="16"/>
        <v>0</v>
      </c>
      <c r="AE32" s="153">
        <f t="shared" si="16"/>
        <v>0</v>
      </c>
      <c r="AF32" s="153">
        <f t="shared" si="16"/>
        <v>0</v>
      </c>
      <c r="AJ32" s="73">
        <f>IF($M32="Grass Swale A/B Soils or Amended C/D Soils",$B32,0)</f>
        <v>0</v>
      </c>
      <c r="AK32" s="73">
        <f t="shared" si="19"/>
        <v>0</v>
      </c>
      <c r="AL32" s="73">
        <f>IF($M32="Grass Swale C/D Soils",$B32,0)</f>
        <v>0</v>
      </c>
      <c r="AM32" s="73">
        <f>IF($M32="Grass Swale C/D Soils",$C32,0)</f>
        <v>0</v>
      </c>
    </row>
    <row r="33" spans="1:39" s="73" customFormat="1" ht="29.1">
      <c r="A33" s="98" t="s">
        <v>131</v>
      </c>
      <c r="B33" s="146"/>
      <c r="C33" s="156"/>
      <c r="D33" s="147">
        <f>0.9/12*(0.95*B33+0.05*C33)</f>
        <v>0</v>
      </c>
      <c r="E33" s="148" t="s">
        <v>167</v>
      </c>
      <c r="F33" s="94">
        <v>0.25</v>
      </c>
      <c r="G33" s="147">
        <f>AC42</f>
        <v>0</v>
      </c>
      <c r="H33" s="147">
        <f>D33+G33</f>
        <v>0</v>
      </c>
      <c r="I33" s="150" t="s">
        <v>143</v>
      </c>
      <c r="J33" s="151"/>
      <c r="K33" s="150">
        <f>IF(J33*F33&lt;=H33,J33*F33,H33)</f>
        <v>0</v>
      </c>
      <c r="L33" s="152">
        <f t="shared" si="0"/>
        <v>0</v>
      </c>
      <c r="M33" s="155"/>
      <c r="Q33" s="153">
        <f>IF($M33=Q$12, $L33, 0)</f>
        <v>0</v>
      </c>
      <c r="R33" s="153">
        <f t="shared" si="16"/>
        <v>0</v>
      </c>
      <c r="S33" s="153">
        <f t="shared" si="16"/>
        <v>0</v>
      </c>
      <c r="T33" s="153">
        <f t="shared" si="16"/>
        <v>0</v>
      </c>
      <c r="U33" s="153">
        <f t="shared" si="17"/>
        <v>0</v>
      </c>
      <c r="V33" s="153">
        <f t="shared" si="17"/>
        <v>0</v>
      </c>
      <c r="W33" s="153">
        <f t="shared" si="17"/>
        <v>0</v>
      </c>
      <c r="X33" s="153">
        <f t="shared" si="16"/>
        <v>0</v>
      </c>
      <c r="Y33" s="153">
        <f t="shared" si="16"/>
        <v>0</v>
      </c>
      <c r="Z33" s="153">
        <f t="shared" si="18"/>
        <v>0</v>
      </c>
      <c r="AA33" s="153">
        <f t="shared" si="18"/>
        <v>0</v>
      </c>
      <c r="AB33" s="153">
        <f t="shared" si="18"/>
        <v>0</v>
      </c>
      <c r="AC33" s="153">
        <f t="shared" si="18"/>
        <v>0</v>
      </c>
      <c r="AD33" s="153">
        <f t="shared" si="16"/>
        <v>0</v>
      </c>
      <c r="AE33" s="153">
        <f t="shared" si="16"/>
        <v>0</v>
      </c>
      <c r="AF33" s="153">
        <f t="shared" si="16"/>
        <v>0</v>
      </c>
      <c r="AJ33" s="73">
        <f>IF($M33="Grass Swale A/B Soils or Amended C/D Soils",$B33,0)</f>
        <v>0</v>
      </c>
      <c r="AK33" s="73">
        <f t="shared" si="19"/>
        <v>0</v>
      </c>
      <c r="AL33" s="73">
        <f>IF($M33="Grass Swale C/D Soils",$B33,0)</f>
        <v>0</v>
      </c>
      <c r="AM33" s="73">
        <f>IF($M33="Grass Swale C/D Soils",$C33,0)</f>
        <v>0</v>
      </c>
    </row>
    <row r="34" spans="1:39" s="70" customFormat="1" ht="14.45">
      <c r="A34" s="106" t="s">
        <v>168</v>
      </c>
      <c r="B34" s="100"/>
      <c r="C34" s="144"/>
      <c r="D34" s="100"/>
      <c r="E34" s="101"/>
      <c r="F34" s="102"/>
      <c r="G34" s="103"/>
      <c r="H34" s="100"/>
      <c r="I34" s="100"/>
      <c r="J34" s="103"/>
      <c r="K34" s="100"/>
      <c r="L34" s="100"/>
      <c r="M34" s="104"/>
      <c r="Q34" s="119"/>
      <c r="R34" s="119"/>
      <c r="S34" s="119"/>
      <c r="T34" s="119"/>
      <c r="U34" s="119"/>
      <c r="V34" s="119"/>
      <c r="W34" s="119"/>
      <c r="X34" s="119"/>
      <c r="Y34" s="119"/>
      <c r="Z34" s="119"/>
      <c r="AA34" s="119"/>
      <c r="AB34" s="119"/>
      <c r="AC34" s="119"/>
      <c r="AD34" s="119"/>
      <c r="AE34" s="119"/>
      <c r="AF34" s="119"/>
    </row>
    <row r="35" spans="1:39" s="73" customFormat="1" ht="29.1">
      <c r="A35" s="98" t="s">
        <v>132</v>
      </c>
      <c r="B35" s="146"/>
      <c r="C35" s="156"/>
      <c r="D35" s="147">
        <f>0.9/12*(0.95*B35+0.05*C35)</f>
        <v>0</v>
      </c>
      <c r="E35" s="148" t="s">
        <v>144</v>
      </c>
      <c r="F35" s="94">
        <v>1</v>
      </c>
      <c r="G35" s="147">
        <f>AD42</f>
        <v>0</v>
      </c>
      <c r="H35" s="157">
        <f>D35+G35</f>
        <v>0</v>
      </c>
      <c r="I35" s="150" t="s">
        <v>143</v>
      </c>
      <c r="J35" s="151"/>
      <c r="K35" s="150">
        <f>IF(J35*F35&lt;=H35,J35*F35,H35)</f>
        <v>0</v>
      </c>
      <c r="L35" s="152">
        <f t="shared" si="0"/>
        <v>0</v>
      </c>
      <c r="M35" s="155"/>
      <c r="Q35" s="153">
        <f>IF($M35=Q$12, $L35, 0)</f>
        <v>0</v>
      </c>
      <c r="R35" s="153">
        <f t="shared" ref="R35:AF35" si="20">IF($M35=R$12, $L35, 0)</f>
        <v>0</v>
      </c>
      <c r="S35" s="153">
        <f t="shared" si="20"/>
        <v>0</v>
      </c>
      <c r="T35" s="153">
        <f t="shared" si="20"/>
        <v>0</v>
      </c>
      <c r="U35" s="153">
        <f>IF($M35=U$12, $L35, 0)</f>
        <v>0</v>
      </c>
      <c r="V35" s="153">
        <f>IF($M35=V$12, $L35, 0)</f>
        <v>0</v>
      </c>
      <c r="W35" s="153">
        <f>IF($M35=W$12, $L35, 0)</f>
        <v>0</v>
      </c>
      <c r="X35" s="153">
        <f t="shared" si="20"/>
        <v>0</v>
      </c>
      <c r="Y35" s="153">
        <f t="shared" si="20"/>
        <v>0</v>
      </c>
      <c r="Z35" s="153">
        <f>IF($M35=Z$12, $L35, 0)</f>
        <v>0</v>
      </c>
      <c r="AA35" s="153">
        <f>IF($M35=AA$12, $L35, 0)</f>
        <v>0</v>
      </c>
      <c r="AB35" s="153">
        <f>IF($M35=AB$12, $L35, 0)</f>
        <v>0</v>
      </c>
      <c r="AC35" s="153">
        <f>IF($M35=AC$12, $L35, 0)</f>
        <v>0</v>
      </c>
      <c r="AD35" s="153">
        <f t="shared" si="20"/>
        <v>0</v>
      </c>
      <c r="AE35" s="153">
        <f t="shared" si="20"/>
        <v>0</v>
      </c>
      <c r="AF35" s="153">
        <f t="shared" si="20"/>
        <v>0</v>
      </c>
      <c r="AJ35" s="73">
        <f>IF($M35="Grass Swale A/B Soils or Amended C/D Soils",$B35,0)</f>
        <v>0</v>
      </c>
      <c r="AK35" s="73">
        <f t="shared" ref="AK35" si="21">IF($M35="Grass Swale A/B Soils or Amended C/D Soils",$C35,0)</f>
        <v>0</v>
      </c>
      <c r="AL35" s="73">
        <f>IF($M35="Grass Swale C/D Soils",$B35,0)</f>
        <v>0</v>
      </c>
      <c r="AM35" s="73">
        <f>IF($M35="Grass Swale C/D Soils",$C35,0)</f>
        <v>0</v>
      </c>
    </row>
    <row r="36" spans="1:39" s="70" customFormat="1" ht="14.45">
      <c r="A36" s="85" t="s">
        <v>169</v>
      </c>
      <c r="B36" s="143"/>
      <c r="C36" s="143"/>
      <c r="D36" s="86"/>
      <c r="E36" s="87"/>
      <c r="F36" s="95"/>
      <c r="G36" s="88"/>
      <c r="H36" s="88"/>
      <c r="I36" s="89"/>
      <c r="J36" s="90"/>
      <c r="K36" s="90"/>
      <c r="L36" s="91"/>
      <c r="M36" s="92"/>
      <c r="Q36" s="119"/>
      <c r="R36" s="119"/>
      <c r="S36" s="119"/>
      <c r="T36" s="119"/>
      <c r="U36" s="119"/>
      <c r="V36" s="119"/>
      <c r="W36" s="119"/>
      <c r="X36" s="119"/>
      <c r="Y36" s="119"/>
      <c r="Z36" s="119"/>
      <c r="AA36" s="119"/>
      <c r="AB36" s="119"/>
      <c r="AC36" s="119"/>
      <c r="AD36" s="119"/>
      <c r="AE36" s="119"/>
      <c r="AF36" s="119"/>
    </row>
    <row r="37" spans="1:39" s="73" customFormat="1" ht="29.1">
      <c r="A37" s="98" t="s">
        <v>170</v>
      </c>
      <c r="B37" s="146"/>
      <c r="C37" s="154" t="s">
        <v>143</v>
      </c>
      <c r="D37" s="147">
        <f>0.9/12*0.95*B37</f>
        <v>0</v>
      </c>
      <c r="E37" s="148" t="s">
        <v>144</v>
      </c>
      <c r="F37" s="94">
        <v>1</v>
      </c>
      <c r="G37" s="149" t="s">
        <v>143</v>
      </c>
      <c r="H37" s="147">
        <f>D37</f>
        <v>0</v>
      </c>
      <c r="I37" s="150" t="s">
        <v>143</v>
      </c>
      <c r="J37" s="151"/>
      <c r="K37" s="150">
        <f>IF(J37*F37&lt;=H37,J37*F37,H37)</f>
        <v>0</v>
      </c>
      <c r="L37" s="152">
        <f>H37-K37</f>
        <v>0</v>
      </c>
      <c r="M37" s="155"/>
      <c r="Q37" s="153">
        <f t="shared" ref="Q37:AF37" si="22">IF($M37=Q$12, $L37, 0)</f>
        <v>0</v>
      </c>
      <c r="R37" s="153">
        <f t="shared" si="22"/>
        <v>0</v>
      </c>
      <c r="S37" s="153">
        <f t="shared" si="22"/>
        <v>0</v>
      </c>
      <c r="T37" s="153">
        <f t="shared" si="22"/>
        <v>0</v>
      </c>
      <c r="U37" s="153">
        <f t="shared" si="22"/>
        <v>0</v>
      </c>
      <c r="V37" s="153">
        <f t="shared" si="22"/>
        <v>0</v>
      </c>
      <c r="W37" s="153">
        <f t="shared" si="22"/>
        <v>0</v>
      </c>
      <c r="X37" s="153">
        <f t="shared" si="22"/>
        <v>0</v>
      </c>
      <c r="Y37" s="153">
        <f t="shared" si="22"/>
        <v>0</v>
      </c>
      <c r="Z37" s="153">
        <f>IF($M37=Z$12, $L37, 0)</f>
        <v>0</v>
      </c>
      <c r="AA37" s="153">
        <f>IF($M37=AA$12, $L37, 0)</f>
        <v>0</v>
      </c>
      <c r="AB37" s="153">
        <f>IF($M37=AB$12, $L37, 0)</f>
        <v>0</v>
      </c>
      <c r="AC37" s="153">
        <f>IF($M37=AC$12, $L37, 0)</f>
        <v>0</v>
      </c>
      <c r="AD37" s="153">
        <f t="shared" si="22"/>
        <v>0</v>
      </c>
      <c r="AE37" s="153">
        <f t="shared" si="22"/>
        <v>0</v>
      </c>
      <c r="AF37" s="153">
        <f t="shared" si="22"/>
        <v>0</v>
      </c>
      <c r="AJ37" s="73">
        <f>IF($M37="Grass Swale A/B Soils or Amended C/D Soils",$B37,0)</f>
        <v>0</v>
      </c>
      <c r="AL37" s="73">
        <f>IF($M37="Grass Swale C/D Soils",$B37,0)</f>
        <v>0</v>
      </c>
    </row>
    <row r="38" spans="1:39" s="70" customFormat="1" ht="14.45">
      <c r="A38" s="107" t="s">
        <v>171</v>
      </c>
      <c r="B38" s="100"/>
      <c r="C38" s="144"/>
      <c r="D38" s="100"/>
      <c r="E38" s="101"/>
      <c r="F38" s="102"/>
      <c r="G38" s="103"/>
      <c r="H38" s="100"/>
      <c r="I38" s="100"/>
      <c r="J38" s="103"/>
      <c r="K38" s="100"/>
      <c r="L38" s="100"/>
      <c r="M38" s="104"/>
      <c r="Q38" s="119"/>
      <c r="R38" s="119"/>
      <c r="S38" s="119"/>
      <c r="T38" s="119"/>
      <c r="U38" s="119"/>
      <c r="V38" s="119"/>
      <c r="W38" s="119"/>
      <c r="X38" s="119"/>
      <c r="Y38" s="119"/>
      <c r="Z38" s="119"/>
      <c r="AA38" s="119"/>
      <c r="AB38" s="119"/>
      <c r="AC38" s="119"/>
      <c r="AD38" s="119"/>
      <c r="AE38" s="119"/>
      <c r="AF38" s="119"/>
    </row>
    <row r="39" spans="1:39" s="73" customFormat="1" ht="43.5">
      <c r="A39" s="96" t="s">
        <v>133</v>
      </c>
      <c r="B39" s="146"/>
      <c r="C39" s="156"/>
      <c r="D39" s="147">
        <f t="shared" ref="D39:D40" si="23">0.9/12*(0.95*B39+0.05*C39)</f>
        <v>0</v>
      </c>
      <c r="E39" s="148" t="s">
        <v>172</v>
      </c>
      <c r="F39" s="94" t="s">
        <v>143</v>
      </c>
      <c r="G39" s="147">
        <f>AE42</f>
        <v>0</v>
      </c>
      <c r="H39" s="147">
        <f>D39+G39</f>
        <v>0</v>
      </c>
      <c r="I39" s="146"/>
      <c r="J39" s="149" t="s">
        <v>143</v>
      </c>
      <c r="K39" s="150">
        <f>IF(I39*0.15&lt;=H39,I39*0.15,H39)</f>
        <v>0</v>
      </c>
      <c r="L39" s="152">
        <f t="shared" si="0"/>
        <v>0</v>
      </c>
      <c r="M39" s="158" t="s">
        <v>143</v>
      </c>
      <c r="Q39" s="153"/>
      <c r="R39" s="153"/>
      <c r="S39" s="153"/>
      <c r="T39" s="153"/>
      <c r="U39" s="153"/>
      <c r="V39" s="153"/>
      <c r="W39" s="153"/>
      <c r="X39" s="153"/>
      <c r="Y39" s="153"/>
      <c r="Z39" s="153"/>
      <c r="AA39" s="153"/>
      <c r="AB39" s="153"/>
      <c r="AC39" s="153"/>
      <c r="AD39" s="153"/>
      <c r="AE39" s="153"/>
      <c r="AF39" s="153"/>
    </row>
    <row r="40" spans="1:39" s="73" customFormat="1" ht="43.5">
      <c r="A40" s="96" t="s">
        <v>134</v>
      </c>
      <c r="B40" s="146"/>
      <c r="C40" s="156"/>
      <c r="D40" s="147">
        <f t="shared" si="23"/>
        <v>0</v>
      </c>
      <c r="E40" s="148" t="s">
        <v>173</v>
      </c>
      <c r="F40" s="94" t="s">
        <v>143</v>
      </c>
      <c r="G40" s="147">
        <f>AF42</f>
        <v>0</v>
      </c>
      <c r="H40" s="147">
        <f>D40+G40</f>
        <v>0</v>
      </c>
      <c r="I40" s="146"/>
      <c r="J40" s="149" t="s">
        <v>143</v>
      </c>
      <c r="K40" s="150">
        <f>IF(I40*0.08&lt;=H40,I40*0.08,H40)</f>
        <v>0</v>
      </c>
      <c r="L40" s="152">
        <f t="shared" si="0"/>
        <v>0</v>
      </c>
      <c r="M40" s="158" t="s">
        <v>143</v>
      </c>
      <c r="Q40" s="153"/>
      <c r="R40" s="153"/>
      <c r="S40" s="153"/>
      <c r="T40" s="153"/>
      <c r="U40" s="153"/>
      <c r="V40" s="153"/>
      <c r="W40" s="153"/>
      <c r="X40" s="153"/>
      <c r="Y40" s="153"/>
      <c r="Z40" s="153"/>
      <c r="AA40" s="153"/>
      <c r="AB40" s="153"/>
      <c r="AC40" s="153"/>
      <c r="AD40" s="153"/>
      <c r="AE40" s="153"/>
      <c r="AF40" s="153"/>
    </row>
    <row r="41" spans="1:39" s="24" customFormat="1" ht="14.45">
      <c r="A41" s="108" t="s">
        <v>174</v>
      </c>
      <c r="B41" s="141">
        <f>SUM(B12:B40)</f>
        <v>0</v>
      </c>
      <c r="C41" s="145">
        <f>SUM(C12:C40)</f>
        <v>0</v>
      </c>
      <c r="D41" s="109"/>
      <c r="E41" s="110"/>
      <c r="F41" s="161"/>
      <c r="G41" s="161"/>
      <c r="H41" s="161"/>
      <c r="I41" s="141">
        <f>SUM(I15:I40)</f>
        <v>0</v>
      </c>
      <c r="J41" s="162"/>
      <c r="K41" s="141">
        <f>SUM(K15:K40)</f>
        <v>0</v>
      </c>
      <c r="L41" s="111"/>
      <c r="M41" s="112"/>
      <c r="N41" s="70"/>
      <c r="O41" s="113"/>
      <c r="P41" s="113"/>
      <c r="Q41" s="128"/>
      <c r="R41" s="128"/>
      <c r="S41" s="128"/>
      <c r="T41" s="128"/>
      <c r="U41" s="128"/>
      <c r="V41" s="128"/>
      <c r="W41" s="128"/>
      <c r="X41" s="128"/>
      <c r="Y41" s="128"/>
      <c r="Z41" s="128"/>
      <c r="AA41" s="128"/>
      <c r="AB41" s="128"/>
      <c r="AC41" s="128"/>
      <c r="AD41" s="128"/>
      <c r="AE41" s="128"/>
      <c r="AF41" s="128"/>
    </row>
    <row r="42" spans="1:39" s="70" customFormat="1" ht="12.75" customHeight="1">
      <c r="A42" s="114"/>
      <c r="B42" s="115"/>
      <c r="C42" s="115"/>
      <c r="D42" s="115"/>
      <c r="E42" s="115"/>
      <c r="F42" s="69"/>
      <c r="G42" s="69"/>
      <c r="H42" s="69"/>
      <c r="I42" s="69"/>
      <c r="K42" s="71"/>
      <c r="L42" s="69"/>
      <c r="M42" s="69"/>
      <c r="O42" s="69"/>
      <c r="P42" s="113" t="s">
        <v>174</v>
      </c>
      <c r="Q42" s="128">
        <f t="shared" ref="Q42:AF42" si="24">SUM(Q12:Q41)</f>
        <v>0</v>
      </c>
      <c r="R42" s="128">
        <f t="shared" si="24"/>
        <v>0</v>
      </c>
      <c r="S42" s="128">
        <f t="shared" si="24"/>
        <v>0</v>
      </c>
      <c r="T42" s="128">
        <f t="shared" si="24"/>
        <v>0</v>
      </c>
      <c r="U42" s="128">
        <f t="shared" si="24"/>
        <v>0</v>
      </c>
      <c r="V42" s="128">
        <f t="shared" si="24"/>
        <v>0</v>
      </c>
      <c r="W42" s="128">
        <f t="shared" si="24"/>
        <v>0</v>
      </c>
      <c r="X42" s="128">
        <f t="shared" si="24"/>
        <v>0</v>
      </c>
      <c r="Y42" s="128">
        <f t="shared" si="24"/>
        <v>0</v>
      </c>
      <c r="Z42" s="128">
        <f>SUM(Z12:Z41)</f>
        <v>0</v>
      </c>
      <c r="AA42" s="128">
        <f>SUM(AA12:AA41)</f>
        <v>0</v>
      </c>
      <c r="AB42" s="128">
        <f>SUM(AB12:AB41)</f>
        <v>0</v>
      </c>
      <c r="AC42" s="128">
        <f>SUM(AC12:AC41)</f>
        <v>0</v>
      </c>
      <c r="AD42" s="128">
        <f t="shared" si="24"/>
        <v>0</v>
      </c>
      <c r="AE42" s="128">
        <f t="shared" si="24"/>
        <v>0</v>
      </c>
      <c r="AF42" s="128">
        <f t="shared" si="24"/>
        <v>0</v>
      </c>
      <c r="AJ42" s="128">
        <f>SUM(AJ12:AJ41)</f>
        <v>0</v>
      </c>
      <c r="AK42" s="128">
        <f>SUM(AK12:AK41)</f>
        <v>0</v>
      </c>
      <c r="AL42" s="128">
        <f>SUM(AL12:AL41)</f>
        <v>0</v>
      </c>
      <c r="AM42" s="128">
        <f>SUM(AM12:AM41)</f>
        <v>0</v>
      </c>
    </row>
    <row r="43" spans="1:39" s="70" customFormat="1" ht="12.75" customHeight="1">
      <c r="A43" s="114"/>
      <c r="B43" s="115"/>
      <c r="C43" s="115"/>
      <c r="D43" s="115"/>
      <c r="E43" s="115"/>
      <c r="F43" s="69"/>
      <c r="G43" s="116"/>
      <c r="H43" s="116"/>
      <c r="I43" s="116"/>
      <c r="J43" s="116" t="s">
        <v>175</v>
      </c>
      <c r="K43" s="140" t="str">
        <f>IF(B9="","",B9-K41)</f>
        <v/>
      </c>
      <c r="L43" s="69"/>
      <c r="M43" s="69"/>
      <c r="O43" s="69"/>
      <c r="P43" s="69"/>
      <c r="Q43" s="119"/>
      <c r="R43" s="119"/>
      <c r="S43" s="119"/>
      <c r="T43" s="119"/>
      <c r="U43" s="119"/>
      <c r="V43" s="119"/>
      <c r="W43" s="119"/>
      <c r="X43" s="119"/>
      <c r="Y43" s="119"/>
      <c r="Z43" s="119"/>
      <c r="AA43" s="119"/>
      <c r="AB43" s="119"/>
      <c r="AC43" s="119"/>
      <c r="AD43" s="119"/>
      <c r="AE43" s="119"/>
      <c r="AF43" s="119"/>
    </row>
    <row r="44" spans="1:39" ht="15.6" customHeight="1">
      <c r="A44" s="5"/>
      <c r="B44" s="6"/>
      <c r="C44" s="63"/>
      <c r="D44" s="1"/>
      <c r="E44" s="75"/>
      <c r="I44" s="1"/>
      <c r="J44" s="1"/>
      <c r="O44" s="1"/>
      <c r="P44" s="232"/>
      <c r="AI44" s="232"/>
      <c r="AJ44" s="232"/>
      <c r="AK44" s="232"/>
      <c r="AL44" s="232"/>
      <c r="AM44" s="232"/>
    </row>
    <row r="45" spans="1:39" ht="12.95" hidden="1" customHeight="1">
      <c r="A45" s="246"/>
      <c r="B45" s="246"/>
      <c r="C45" s="246"/>
      <c r="D45" s="1"/>
      <c r="E45" s="75"/>
      <c r="I45" s="1"/>
      <c r="J45" s="1"/>
      <c r="O45" s="1"/>
      <c r="P45" s="232"/>
      <c r="AI45" s="232"/>
      <c r="AJ45" s="232"/>
      <c r="AK45" s="232"/>
      <c r="AL45" s="232"/>
      <c r="AM45" s="232"/>
    </row>
    <row r="46" spans="1:39" ht="12.95" hidden="1" customHeight="1">
      <c r="A46" s="130" t="s">
        <v>176</v>
      </c>
      <c r="B46" s="159" t="s">
        <v>177</v>
      </c>
      <c r="C46" s="3"/>
      <c r="D46" s="3"/>
      <c r="F46" s="3"/>
      <c r="I46" s="1"/>
      <c r="J46" s="1"/>
      <c r="O46" s="1"/>
      <c r="P46" s="232"/>
      <c r="AI46" s="232"/>
      <c r="AJ46" s="232"/>
      <c r="AK46" s="232"/>
      <c r="AL46" s="232"/>
      <c r="AM46" s="232"/>
    </row>
    <row r="47" spans="1:39" ht="12.95" hidden="1" customHeight="1">
      <c r="A47" s="59" t="s">
        <v>120</v>
      </c>
      <c r="B47" s="63"/>
      <c r="C47" s="63"/>
      <c r="D47" s="232"/>
      <c r="I47" s="1"/>
      <c r="J47" s="1"/>
      <c r="O47" s="1"/>
      <c r="P47" s="232"/>
      <c r="AI47" s="232"/>
      <c r="AJ47" s="232"/>
      <c r="AK47" s="232"/>
      <c r="AL47" s="232"/>
      <c r="AM47" s="232"/>
    </row>
    <row r="48" spans="1:39" ht="12.95" hidden="1" customHeight="1">
      <c r="A48" s="59" t="s">
        <v>121</v>
      </c>
      <c r="B48" s="63"/>
      <c r="C48" s="232"/>
      <c r="D48" s="232"/>
      <c r="I48" s="1"/>
      <c r="J48" s="1"/>
      <c r="O48" s="1"/>
      <c r="P48" s="232"/>
      <c r="AI48" s="232"/>
      <c r="AJ48" s="232"/>
      <c r="AK48" s="232"/>
      <c r="AL48" s="232"/>
      <c r="AM48" s="232"/>
    </row>
    <row r="49" spans="1:48" ht="12.95" hidden="1" customHeight="1">
      <c r="A49" s="59" t="s">
        <v>122</v>
      </c>
      <c r="B49" s="63"/>
      <c r="C49" s="63"/>
      <c r="D49" s="1"/>
      <c r="E49" s="75"/>
      <c r="F49" s="64"/>
      <c r="I49" s="65"/>
      <c r="J49" s="1"/>
      <c r="L49" s="65"/>
      <c r="O49" s="1"/>
      <c r="P49" s="232"/>
      <c r="AI49" s="232"/>
      <c r="AJ49" s="232"/>
      <c r="AK49" s="232"/>
      <c r="AL49" s="232"/>
      <c r="AM49" s="232"/>
      <c r="AN49" s="232"/>
      <c r="AO49" s="232"/>
      <c r="AP49" s="232"/>
      <c r="AQ49" s="232"/>
      <c r="AR49" s="232"/>
      <c r="AS49" s="232"/>
      <c r="AT49" s="232"/>
      <c r="AU49" s="232"/>
      <c r="AV49" s="232"/>
    </row>
    <row r="50" spans="1:48" ht="12.95" hidden="1" customHeight="1">
      <c r="A50" s="59" t="s">
        <v>123</v>
      </c>
      <c r="B50" s="63"/>
      <c r="C50" s="63"/>
      <c r="D50" s="1"/>
      <c r="E50" s="75"/>
      <c r="F50" s="64"/>
      <c r="I50" s="65"/>
      <c r="J50" s="1"/>
      <c r="L50" s="65"/>
      <c r="O50" s="1"/>
      <c r="P50" s="232"/>
      <c r="AI50" s="232"/>
      <c r="AJ50" s="232"/>
      <c r="AK50" s="232"/>
      <c r="AL50" s="232"/>
      <c r="AM50" s="232"/>
      <c r="AN50" s="232"/>
      <c r="AO50" s="232"/>
      <c r="AP50" s="232"/>
      <c r="AQ50" s="232"/>
      <c r="AR50" s="232"/>
      <c r="AS50" s="232"/>
      <c r="AT50" s="232"/>
      <c r="AU50" s="232"/>
      <c r="AV50" s="232"/>
    </row>
    <row r="51" spans="1:48" ht="12.95" hidden="1" customHeight="1">
      <c r="A51" s="61" t="s">
        <v>124</v>
      </c>
      <c r="B51" s="63"/>
      <c r="C51" s="63"/>
      <c r="D51" s="1"/>
      <c r="E51" s="75"/>
      <c r="F51" s="64"/>
      <c r="I51" s="65"/>
      <c r="J51" s="1"/>
      <c r="L51" s="65"/>
      <c r="O51" s="1"/>
      <c r="P51" s="232"/>
      <c r="AG51" s="232"/>
      <c r="AH51" s="232"/>
      <c r="AI51" s="232"/>
      <c r="AJ51" s="232"/>
      <c r="AK51" s="232"/>
      <c r="AL51" s="232"/>
      <c r="AM51" s="232"/>
      <c r="AN51" s="232"/>
      <c r="AO51" s="232"/>
      <c r="AP51" s="232"/>
      <c r="AQ51" s="232"/>
      <c r="AR51" s="232"/>
      <c r="AS51" s="232"/>
      <c r="AT51" s="232"/>
      <c r="AU51" s="232"/>
      <c r="AV51" s="232"/>
    </row>
    <row r="52" spans="1:48" ht="12.95" hidden="1" customHeight="1">
      <c r="A52" s="61" t="s">
        <v>125</v>
      </c>
      <c r="B52" s="63"/>
      <c r="C52" s="63"/>
      <c r="D52" s="1"/>
      <c r="E52" s="75"/>
      <c r="F52" s="64"/>
      <c r="I52" s="65"/>
      <c r="J52" s="1"/>
      <c r="L52" s="65"/>
      <c r="O52" s="1"/>
      <c r="P52" s="232"/>
      <c r="AG52" s="232"/>
      <c r="AH52" s="232"/>
      <c r="AI52" s="232"/>
      <c r="AJ52" s="232"/>
      <c r="AK52" s="232"/>
      <c r="AL52" s="232"/>
      <c r="AM52" s="232"/>
      <c r="AN52" s="232"/>
      <c r="AO52" s="232"/>
      <c r="AP52" s="232"/>
      <c r="AQ52" s="232"/>
      <c r="AR52" s="232"/>
      <c r="AS52" s="232"/>
      <c r="AT52" s="232"/>
      <c r="AU52" s="232"/>
      <c r="AV52" s="232"/>
    </row>
    <row r="53" spans="1:48" ht="12.95" hidden="1" customHeight="1">
      <c r="A53" s="60" t="s">
        <v>126</v>
      </c>
      <c r="B53" s="63"/>
      <c r="C53" s="63"/>
      <c r="D53" s="1"/>
      <c r="E53" s="75"/>
      <c r="F53" s="64"/>
      <c r="I53" s="65"/>
      <c r="J53" s="1"/>
      <c r="L53" s="65"/>
      <c r="O53" s="1"/>
      <c r="P53" s="232"/>
      <c r="AI53" s="232"/>
      <c r="AJ53" s="232"/>
      <c r="AK53" s="232"/>
      <c r="AL53" s="232"/>
      <c r="AM53" s="232"/>
      <c r="AN53" s="232"/>
      <c r="AO53" s="232"/>
      <c r="AP53" s="232"/>
      <c r="AQ53" s="232"/>
      <c r="AR53" s="232"/>
      <c r="AS53" s="232"/>
      <c r="AT53" s="232"/>
      <c r="AU53" s="232"/>
      <c r="AV53" s="232"/>
    </row>
    <row r="54" spans="1:48" ht="12.95" hidden="1" customHeight="1">
      <c r="A54" s="60" t="s">
        <v>127</v>
      </c>
      <c r="B54" s="63"/>
      <c r="C54" s="63"/>
      <c r="D54" s="1"/>
      <c r="E54" s="75"/>
      <c r="F54" s="64"/>
      <c r="I54" s="65"/>
      <c r="J54" s="1"/>
      <c r="L54" s="65"/>
      <c r="O54" s="1"/>
      <c r="P54" s="232"/>
      <c r="AI54" s="232"/>
      <c r="AJ54" s="232"/>
      <c r="AK54" s="232"/>
      <c r="AL54" s="232"/>
      <c r="AM54" s="232"/>
      <c r="AN54" s="232"/>
      <c r="AO54" s="232"/>
      <c r="AP54" s="232"/>
      <c r="AQ54" s="232"/>
      <c r="AR54" s="232"/>
      <c r="AS54" s="232"/>
      <c r="AT54" s="232"/>
      <c r="AU54" s="232"/>
      <c r="AV54" s="232"/>
    </row>
    <row r="55" spans="1:48" ht="12.95" hidden="1" customHeight="1">
      <c r="A55" s="60" t="s">
        <v>128</v>
      </c>
      <c r="B55" s="63"/>
      <c r="C55" s="63"/>
      <c r="D55" s="1"/>
      <c r="E55" s="75"/>
      <c r="F55" s="64"/>
      <c r="I55" s="65"/>
      <c r="J55" s="1"/>
      <c r="L55" s="65"/>
      <c r="O55" s="1"/>
      <c r="P55" s="232"/>
      <c r="AI55" s="232"/>
      <c r="AJ55" s="232"/>
      <c r="AK55" s="232"/>
      <c r="AL55" s="232"/>
      <c r="AM55" s="232"/>
      <c r="AN55" s="232"/>
      <c r="AO55" s="232"/>
      <c r="AP55" s="232"/>
      <c r="AQ55" s="232"/>
      <c r="AR55" s="232"/>
      <c r="AS55" s="232"/>
      <c r="AT55" s="232"/>
      <c r="AU55" s="232"/>
      <c r="AV55" s="232"/>
    </row>
    <row r="56" spans="1:48" ht="12.95" hidden="1" customHeight="1">
      <c r="A56" s="60" t="s">
        <v>129</v>
      </c>
      <c r="B56" s="63"/>
      <c r="C56" s="63"/>
      <c r="D56" s="1"/>
      <c r="E56" s="75"/>
      <c r="F56" s="64"/>
      <c r="I56" s="65"/>
      <c r="J56" s="1"/>
      <c r="L56" s="65"/>
      <c r="O56" s="1"/>
      <c r="P56" s="232"/>
      <c r="AI56" s="232"/>
      <c r="AJ56" s="232"/>
      <c r="AK56" s="232"/>
      <c r="AL56" s="232"/>
      <c r="AM56" s="232"/>
      <c r="AN56" s="232"/>
      <c r="AO56" s="232"/>
      <c r="AP56" s="232"/>
      <c r="AQ56" s="232"/>
      <c r="AR56" s="232"/>
      <c r="AS56" s="232"/>
      <c r="AT56" s="232"/>
      <c r="AU56" s="232"/>
      <c r="AV56" s="232"/>
    </row>
    <row r="57" spans="1:48" ht="12.95" hidden="1" customHeight="1">
      <c r="A57" s="60" t="s">
        <v>130</v>
      </c>
      <c r="B57" s="63"/>
      <c r="C57" s="63"/>
      <c r="D57" s="1"/>
      <c r="E57" s="75"/>
      <c r="F57" s="64"/>
      <c r="I57" s="65"/>
      <c r="J57" s="1"/>
      <c r="L57" s="65"/>
      <c r="O57" s="1"/>
      <c r="P57" s="232"/>
      <c r="AI57" s="232"/>
      <c r="AJ57" s="232"/>
      <c r="AK57" s="232"/>
      <c r="AL57" s="232"/>
      <c r="AM57" s="232"/>
      <c r="AN57" s="232"/>
      <c r="AO57" s="232"/>
      <c r="AP57" s="232"/>
      <c r="AQ57" s="232"/>
      <c r="AR57" s="232"/>
      <c r="AS57" s="232"/>
      <c r="AT57" s="232"/>
      <c r="AU57" s="232"/>
      <c r="AV57" s="232"/>
    </row>
    <row r="58" spans="1:48" ht="12.95" hidden="1" customHeight="1">
      <c r="A58" s="60" t="s">
        <v>131</v>
      </c>
      <c r="B58" s="63"/>
      <c r="C58" s="63"/>
      <c r="D58" s="1"/>
      <c r="E58" s="75"/>
      <c r="F58" s="64"/>
      <c r="I58" s="65"/>
      <c r="J58" s="1"/>
      <c r="L58" s="65"/>
      <c r="O58" s="1"/>
      <c r="P58" s="232"/>
      <c r="AI58" s="232"/>
      <c r="AJ58" s="232"/>
      <c r="AK58" s="232"/>
      <c r="AL58" s="232"/>
      <c r="AM58" s="232"/>
      <c r="AN58" s="232"/>
      <c r="AO58" s="232"/>
      <c r="AP58" s="232"/>
      <c r="AQ58" s="232"/>
      <c r="AR58" s="232"/>
      <c r="AS58" s="232"/>
      <c r="AT58" s="232"/>
      <c r="AU58" s="232"/>
      <c r="AV58" s="232"/>
    </row>
    <row r="59" spans="1:48" ht="12.95" hidden="1" customHeight="1">
      <c r="A59" s="60" t="s">
        <v>132</v>
      </c>
      <c r="B59" s="63"/>
      <c r="C59" s="63"/>
      <c r="D59" s="1"/>
      <c r="E59" s="75"/>
      <c r="F59" s="64"/>
      <c r="I59" s="65"/>
      <c r="J59" s="1"/>
      <c r="L59" s="65"/>
      <c r="O59" s="1"/>
      <c r="P59" s="232"/>
      <c r="AI59" s="232"/>
      <c r="AJ59" s="232"/>
      <c r="AK59" s="232"/>
      <c r="AL59" s="232"/>
      <c r="AM59" s="232"/>
      <c r="AN59" s="232"/>
      <c r="AO59" s="232"/>
      <c r="AP59" s="232"/>
      <c r="AQ59" s="232"/>
      <c r="AR59" s="232"/>
      <c r="AS59" s="232"/>
      <c r="AT59" s="232"/>
      <c r="AU59" s="232"/>
      <c r="AV59" s="232"/>
    </row>
    <row r="60" spans="1:48" ht="12.95" hidden="1" customHeight="1">
      <c r="A60" s="61" t="s">
        <v>133</v>
      </c>
      <c r="B60" s="63"/>
      <c r="C60" s="63"/>
      <c r="D60" s="1"/>
      <c r="E60" s="75"/>
      <c r="F60" s="64"/>
      <c r="I60" s="65"/>
      <c r="J60" s="1"/>
      <c r="L60" s="65"/>
      <c r="O60" s="1"/>
      <c r="P60" s="232"/>
      <c r="AI60" s="232"/>
      <c r="AJ60" s="232"/>
      <c r="AK60" s="232"/>
      <c r="AL60" s="232"/>
      <c r="AM60" s="232"/>
      <c r="AN60" s="232"/>
      <c r="AO60" s="232"/>
      <c r="AP60" s="232"/>
      <c r="AQ60" s="232"/>
      <c r="AR60" s="232"/>
      <c r="AS60" s="232"/>
      <c r="AT60" s="232"/>
      <c r="AU60" s="232"/>
      <c r="AV60" s="232"/>
    </row>
    <row r="61" spans="1:48" ht="12.95" hidden="1" customHeight="1">
      <c r="A61" s="61" t="s">
        <v>134</v>
      </c>
      <c r="B61" s="63"/>
      <c r="C61" s="63"/>
      <c r="D61" s="1"/>
      <c r="E61" s="75"/>
      <c r="F61" s="64"/>
      <c r="I61" s="65"/>
      <c r="J61" s="1"/>
      <c r="L61" s="65"/>
      <c r="O61" s="1"/>
      <c r="P61" s="232"/>
      <c r="AI61" s="232"/>
      <c r="AJ61" s="232"/>
      <c r="AK61" s="232"/>
      <c r="AL61" s="232"/>
      <c r="AM61" s="232"/>
      <c r="AN61" s="232"/>
      <c r="AO61" s="232"/>
      <c r="AP61" s="232"/>
      <c r="AQ61" s="232"/>
      <c r="AR61" s="232"/>
      <c r="AS61" s="232"/>
      <c r="AT61" s="232"/>
      <c r="AU61" s="232"/>
      <c r="AV61" s="232"/>
    </row>
    <row r="62" spans="1:48" ht="12.95" hidden="1" customHeight="1">
      <c r="A62" s="62"/>
      <c r="B62" s="232"/>
      <c r="C62" s="63"/>
      <c r="D62" s="232"/>
      <c r="F62" s="64"/>
      <c r="I62" s="65"/>
      <c r="J62" s="232"/>
      <c r="L62" s="65"/>
      <c r="M62" s="63"/>
      <c r="N62" s="63"/>
      <c r="O62" s="63"/>
      <c r="P62" s="232"/>
      <c r="AI62" s="232"/>
      <c r="AJ62" s="232"/>
      <c r="AK62" s="232"/>
      <c r="AL62" s="232"/>
      <c r="AM62" s="232"/>
      <c r="AN62" s="232"/>
      <c r="AO62" s="232"/>
      <c r="AP62" s="232"/>
      <c r="AQ62" s="232"/>
      <c r="AR62" s="232"/>
      <c r="AS62" s="232"/>
      <c r="AT62" s="232"/>
      <c r="AU62" s="232"/>
      <c r="AV62" s="232"/>
    </row>
    <row r="63" spans="1:48" ht="12.95" hidden="1" customHeight="1">
      <c r="A63" s="130" t="s">
        <v>178</v>
      </c>
      <c r="B63" s="233" t="s">
        <v>179</v>
      </c>
      <c r="C63" s="3"/>
      <c r="D63" s="62"/>
      <c r="E63" s="62"/>
      <c r="F63" s="64"/>
      <c r="I63" s="65"/>
      <c r="J63" s="1"/>
      <c r="L63" s="65"/>
      <c r="M63" s="63"/>
      <c r="N63" s="63"/>
      <c r="O63" s="63"/>
      <c r="P63" s="232"/>
      <c r="V63" s="129"/>
      <c r="W63" s="129"/>
      <c r="Z63" s="129"/>
      <c r="AA63" s="129"/>
      <c r="AB63" s="129"/>
      <c r="AC63" s="129"/>
      <c r="AD63" s="129"/>
      <c r="AE63" s="129"/>
      <c r="AF63" s="129"/>
      <c r="AI63" s="4"/>
      <c r="AJ63" s="4"/>
      <c r="AK63" s="4"/>
      <c r="AL63" s="4"/>
      <c r="AM63" s="4"/>
      <c r="AN63" s="4"/>
      <c r="AO63" s="4"/>
      <c r="AP63" s="4"/>
      <c r="AQ63" s="4"/>
      <c r="AR63" s="4"/>
      <c r="AS63" s="4"/>
      <c r="AT63" s="4"/>
      <c r="AU63" s="4"/>
      <c r="AV63" s="4"/>
    </row>
    <row r="64" spans="1:48" ht="12.95" hidden="1" customHeight="1">
      <c r="A64" s="160" t="s">
        <v>122</v>
      </c>
      <c r="B64" s="233"/>
      <c r="C64" s="3"/>
      <c r="D64" s="62"/>
      <c r="E64" s="62"/>
      <c r="F64" s="64"/>
      <c r="I64" s="65"/>
      <c r="J64" s="1"/>
      <c r="L64" s="65"/>
      <c r="M64" s="63"/>
      <c r="N64" s="63"/>
      <c r="O64" s="63"/>
      <c r="P64" s="232"/>
      <c r="V64" s="129"/>
      <c r="W64" s="129"/>
      <c r="Z64" s="129"/>
      <c r="AA64" s="129"/>
      <c r="AB64" s="129"/>
      <c r="AC64" s="129"/>
      <c r="AD64" s="129"/>
      <c r="AE64" s="129"/>
      <c r="AF64" s="129"/>
      <c r="AI64" s="4"/>
      <c r="AJ64" s="4"/>
      <c r="AK64" s="4"/>
      <c r="AL64" s="4"/>
      <c r="AM64" s="4"/>
      <c r="AN64" s="4"/>
      <c r="AO64" s="4"/>
      <c r="AP64" s="4"/>
      <c r="AQ64" s="4"/>
      <c r="AR64" s="4"/>
      <c r="AS64" s="4"/>
      <c r="AT64" s="4"/>
      <c r="AU64" s="4"/>
      <c r="AV64" s="4"/>
    </row>
    <row r="65" spans="1:48" ht="12.95" hidden="1" customHeight="1">
      <c r="A65" s="61" t="s">
        <v>124</v>
      </c>
      <c r="B65" s="63"/>
      <c r="C65" s="63"/>
      <c r="D65" s="62"/>
      <c r="E65" s="62"/>
      <c r="F65" s="64"/>
      <c r="I65" s="65"/>
      <c r="J65" s="232"/>
      <c r="L65" s="65"/>
      <c r="M65" s="232"/>
      <c r="N65" s="232"/>
      <c r="O65" s="232"/>
      <c r="P65" s="232"/>
      <c r="AI65" s="232"/>
      <c r="AJ65" s="232"/>
      <c r="AK65" s="232"/>
      <c r="AL65" s="232"/>
      <c r="AM65" s="232"/>
      <c r="AN65" s="232"/>
      <c r="AO65" s="232"/>
      <c r="AP65" s="232"/>
      <c r="AQ65" s="232"/>
      <c r="AR65" s="232"/>
      <c r="AS65" s="232"/>
      <c r="AT65" s="232"/>
      <c r="AU65" s="232"/>
      <c r="AV65" s="232"/>
    </row>
    <row r="66" spans="1:48" ht="12.95" hidden="1" customHeight="1">
      <c r="A66" s="61" t="s">
        <v>125</v>
      </c>
      <c r="B66" s="63"/>
      <c r="C66" s="63"/>
      <c r="D66" s="62"/>
      <c r="E66" s="62"/>
      <c r="F66" s="64"/>
      <c r="I66" s="65"/>
      <c r="J66" s="232"/>
      <c r="L66" s="65"/>
      <c r="M66" s="232"/>
      <c r="N66" s="232"/>
      <c r="O66" s="232"/>
      <c r="P66" s="232"/>
      <c r="AI66" s="232"/>
      <c r="AJ66" s="232"/>
      <c r="AK66" s="232"/>
      <c r="AL66" s="232"/>
      <c r="AM66" s="232"/>
      <c r="AN66" s="232"/>
      <c r="AO66" s="232"/>
      <c r="AP66" s="232"/>
      <c r="AQ66" s="232"/>
      <c r="AR66" s="232"/>
      <c r="AS66" s="232"/>
      <c r="AT66" s="232"/>
      <c r="AU66" s="232"/>
      <c r="AV66" s="232"/>
    </row>
    <row r="67" spans="1:48" ht="12.95" hidden="1" customHeight="1">
      <c r="A67" s="60" t="s">
        <v>126</v>
      </c>
      <c r="B67" s="63"/>
      <c r="C67" s="63"/>
      <c r="D67" s="62"/>
      <c r="E67" s="62"/>
      <c r="F67" s="64"/>
      <c r="I67" s="65"/>
      <c r="J67" s="232"/>
      <c r="L67" s="65"/>
      <c r="M67" s="232"/>
      <c r="N67" s="232"/>
      <c r="O67" s="232"/>
      <c r="P67" s="232"/>
      <c r="AG67" s="232"/>
      <c r="AH67" s="232"/>
      <c r="AI67" s="232"/>
      <c r="AJ67" s="232"/>
      <c r="AK67" s="232"/>
      <c r="AL67" s="232"/>
      <c r="AM67" s="232"/>
      <c r="AN67" s="232"/>
      <c r="AO67" s="232"/>
      <c r="AP67" s="232"/>
      <c r="AQ67" s="232"/>
      <c r="AR67" s="232"/>
      <c r="AS67" s="232"/>
      <c r="AT67" s="232"/>
      <c r="AU67" s="232"/>
      <c r="AV67" s="232"/>
    </row>
    <row r="68" spans="1:48" ht="12.95" hidden="1" customHeight="1">
      <c r="A68" s="60" t="s">
        <v>127</v>
      </c>
      <c r="B68" s="63"/>
      <c r="C68" s="63"/>
      <c r="D68" s="62"/>
      <c r="E68" s="62"/>
      <c r="F68" s="64"/>
      <c r="I68" s="65"/>
      <c r="J68" s="232"/>
      <c r="L68" s="65"/>
      <c r="M68" s="232"/>
      <c r="N68" s="232"/>
      <c r="O68" s="232"/>
      <c r="P68" s="232"/>
      <c r="AG68" s="232"/>
      <c r="AH68" s="232"/>
      <c r="AI68" s="232"/>
      <c r="AJ68" s="232"/>
      <c r="AK68" s="232"/>
      <c r="AL68" s="232"/>
      <c r="AM68" s="232"/>
      <c r="AN68" s="232"/>
      <c r="AO68" s="232"/>
      <c r="AP68" s="232"/>
      <c r="AQ68" s="232"/>
      <c r="AR68" s="232"/>
      <c r="AS68" s="232"/>
      <c r="AT68" s="232"/>
      <c r="AU68" s="232"/>
      <c r="AV68" s="232"/>
    </row>
    <row r="69" spans="1:48" ht="12.95" hidden="1" customHeight="1">
      <c r="A69" s="232" t="s">
        <v>128</v>
      </c>
      <c r="B69" s="232"/>
      <c r="C69" s="63"/>
      <c r="D69" s="62"/>
      <c r="E69" s="62"/>
      <c r="F69" s="64"/>
      <c r="I69" s="65"/>
      <c r="J69" s="232"/>
      <c r="L69" s="65"/>
      <c r="M69" s="66"/>
      <c r="N69" s="232"/>
      <c r="O69" s="232"/>
      <c r="P69" s="232"/>
      <c r="AI69" s="232"/>
      <c r="AJ69" s="232"/>
      <c r="AK69" s="232"/>
      <c r="AL69" s="232"/>
      <c r="AM69" s="232"/>
      <c r="AN69" s="232"/>
      <c r="AO69" s="232"/>
      <c r="AP69" s="232"/>
      <c r="AQ69" s="232"/>
      <c r="AR69" s="232"/>
      <c r="AS69" s="232"/>
      <c r="AT69" s="232"/>
      <c r="AU69" s="232"/>
      <c r="AV69" s="232"/>
    </row>
    <row r="70" spans="1:48" ht="12.95" hidden="1" customHeight="1">
      <c r="A70" s="232" t="s">
        <v>129</v>
      </c>
      <c r="B70" s="232"/>
      <c r="C70" s="63"/>
      <c r="D70" s="62"/>
      <c r="E70" s="62"/>
      <c r="F70" s="64"/>
      <c r="I70" s="65"/>
      <c r="J70" s="232"/>
      <c r="L70" s="65"/>
      <c r="M70" s="232"/>
      <c r="N70" s="232"/>
      <c r="O70" s="232"/>
      <c r="P70" s="232"/>
      <c r="AI70" s="232"/>
      <c r="AJ70" s="232"/>
      <c r="AK70" s="232"/>
      <c r="AL70" s="232"/>
      <c r="AM70" s="232"/>
      <c r="AN70" s="232"/>
      <c r="AO70" s="232"/>
      <c r="AP70" s="232"/>
      <c r="AQ70" s="232"/>
      <c r="AR70" s="232"/>
      <c r="AS70" s="232"/>
      <c r="AT70" s="232"/>
      <c r="AU70" s="232"/>
      <c r="AV70" s="232"/>
    </row>
    <row r="71" spans="1:48" ht="12.95" hidden="1" customHeight="1">
      <c r="A71" s="232" t="s">
        <v>130</v>
      </c>
      <c r="B71" s="232"/>
      <c r="C71" s="63"/>
      <c r="D71" s="62"/>
      <c r="E71" s="62"/>
      <c r="F71" s="64"/>
      <c r="I71" s="65"/>
      <c r="J71" s="232"/>
      <c r="L71" s="65"/>
      <c r="M71" s="232"/>
      <c r="N71" s="232"/>
      <c r="O71" s="232"/>
      <c r="P71" s="232"/>
      <c r="AI71" s="232"/>
      <c r="AJ71" s="232"/>
      <c r="AK71" s="232"/>
      <c r="AL71" s="232"/>
      <c r="AM71" s="232"/>
      <c r="AN71" s="232"/>
      <c r="AO71" s="232"/>
      <c r="AP71" s="232"/>
      <c r="AQ71" s="232"/>
      <c r="AR71" s="232"/>
      <c r="AS71" s="232"/>
      <c r="AT71" s="232"/>
      <c r="AU71" s="232"/>
      <c r="AV71" s="232"/>
    </row>
    <row r="72" spans="1:48" ht="12.95" hidden="1" customHeight="1">
      <c r="A72" s="232" t="s">
        <v>131</v>
      </c>
      <c r="B72" s="232"/>
      <c r="C72" s="63"/>
      <c r="D72" s="62"/>
      <c r="E72" s="62"/>
      <c r="F72" s="64"/>
      <c r="I72" s="65"/>
      <c r="J72" s="232"/>
      <c r="L72" s="65"/>
      <c r="M72" s="232"/>
      <c r="N72" s="232"/>
      <c r="O72" s="232"/>
      <c r="P72" s="232"/>
      <c r="AI72" s="232"/>
      <c r="AJ72" s="232"/>
      <c r="AK72" s="232"/>
      <c r="AL72" s="232"/>
      <c r="AM72" s="232"/>
      <c r="AN72" s="232"/>
      <c r="AO72" s="232"/>
      <c r="AP72" s="232"/>
      <c r="AQ72" s="232"/>
      <c r="AR72" s="232"/>
      <c r="AS72" s="232"/>
      <c r="AT72" s="232"/>
      <c r="AU72" s="232"/>
      <c r="AV72" s="232"/>
    </row>
    <row r="73" spans="1:48" ht="12.95" hidden="1" customHeight="1">
      <c r="A73" s="60" t="s">
        <v>132</v>
      </c>
      <c r="B73" s="63"/>
      <c r="C73" s="3"/>
      <c r="D73" s="62"/>
      <c r="E73" s="62"/>
      <c r="F73" s="64"/>
      <c r="I73" s="65"/>
      <c r="J73" s="1"/>
      <c r="L73" s="65"/>
      <c r="M73" s="63"/>
      <c r="N73" s="63"/>
      <c r="O73" s="63"/>
      <c r="P73" s="232"/>
      <c r="V73" s="129"/>
      <c r="W73" s="129"/>
      <c r="Z73" s="129"/>
      <c r="AA73" s="129"/>
      <c r="AB73" s="129"/>
      <c r="AC73" s="129"/>
      <c r="AD73" s="129"/>
      <c r="AE73" s="129"/>
      <c r="AF73" s="129"/>
      <c r="AI73" s="4"/>
      <c r="AJ73" s="4"/>
      <c r="AK73" s="4"/>
      <c r="AL73" s="4"/>
      <c r="AM73" s="4"/>
      <c r="AN73" s="4"/>
      <c r="AO73" s="4"/>
      <c r="AP73" s="4"/>
      <c r="AQ73" s="4"/>
      <c r="AR73" s="4"/>
      <c r="AS73" s="4"/>
      <c r="AT73" s="4"/>
      <c r="AU73" s="4"/>
      <c r="AV73" s="4"/>
    </row>
    <row r="74" spans="1:48" ht="12.95" hidden="1" customHeight="1">
      <c r="A74" s="61" t="s">
        <v>133</v>
      </c>
      <c r="B74" s="63"/>
      <c r="C74" s="63"/>
      <c r="D74" s="62"/>
      <c r="E74" s="62"/>
      <c r="F74" s="64"/>
      <c r="I74" s="65"/>
      <c r="J74" s="232"/>
      <c r="L74" s="65"/>
      <c r="M74" s="232"/>
      <c r="N74" s="232"/>
      <c r="O74" s="232"/>
      <c r="P74" s="232"/>
      <c r="AI74" s="232"/>
      <c r="AJ74" s="232"/>
      <c r="AK74" s="232"/>
      <c r="AL74" s="232"/>
      <c r="AM74" s="232"/>
      <c r="AN74" s="232"/>
      <c r="AO74" s="232"/>
      <c r="AP74" s="232"/>
      <c r="AQ74" s="232"/>
      <c r="AR74" s="232"/>
      <c r="AS74" s="232"/>
      <c r="AT74" s="232"/>
      <c r="AU74" s="232"/>
      <c r="AV74" s="232"/>
    </row>
    <row r="75" spans="1:48" ht="12.95" hidden="1" customHeight="1">
      <c r="A75" s="61" t="s">
        <v>134</v>
      </c>
      <c r="B75" s="63"/>
      <c r="C75" s="63"/>
      <c r="D75" s="62"/>
      <c r="E75" s="62"/>
      <c r="F75" s="64"/>
      <c r="I75" s="65"/>
      <c r="J75" s="232"/>
      <c r="L75" s="65"/>
      <c r="M75" s="232"/>
      <c r="N75" s="232"/>
      <c r="O75" s="232"/>
      <c r="P75" s="232"/>
      <c r="AI75" s="232"/>
      <c r="AJ75" s="232"/>
      <c r="AK75" s="232"/>
      <c r="AL75" s="232"/>
      <c r="AM75" s="232"/>
      <c r="AN75" s="232"/>
      <c r="AO75" s="232"/>
      <c r="AP75" s="232"/>
      <c r="AQ75" s="232"/>
      <c r="AR75" s="232"/>
      <c r="AS75" s="232"/>
      <c r="AT75" s="232"/>
      <c r="AU75" s="232"/>
      <c r="AV75" s="232"/>
    </row>
    <row r="76" spans="1:48" ht="12.95" hidden="1" customHeight="1">
      <c r="A76" s="3"/>
      <c r="B76" s="63"/>
      <c r="C76" s="63"/>
      <c r="D76" s="62"/>
      <c r="E76" s="62"/>
      <c r="F76" s="64"/>
      <c r="I76" s="65"/>
      <c r="J76" s="232"/>
      <c r="L76" s="65"/>
      <c r="M76" s="232"/>
      <c r="N76" s="232"/>
      <c r="O76" s="232"/>
      <c r="P76" s="232"/>
      <c r="AG76" s="232"/>
      <c r="AH76" s="232"/>
      <c r="AI76" s="232"/>
      <c r="AJ76" s="232"/>
      <c r="AK76" s="232"/>
      <c r="AL76" s="232"/>
      <c r="AM76" s="232"/>
      <c r="AN76" s="232"/>
      <c r="AO76" s="232"/>
      <c r="AP76" s="232"/>
      <c r="AQ76" s="232"/>
      <c r="AR76" s="232"/>
      <c r="AS76" s="232"/>
      <c r="AT76" s="232"/>
      <c r="AU76" s="232"/>
      <c r="AV76" s="232"/>
    </row>
    <row r="77" spans="1:48" ht="12.95" hidden="1" customHeight="1">
      <c r="A77" s="130" t="s">
        <v>180</v>
      </c>
      <c r="B77" s="233" t="s">
        <v>181</v>
      </c>
      <c r="C77" s="63"/>
      <c r="D77" s="62"/>
      <c r="E77" s="62"/>
      <c r="F77" s="64"/>
      <c r="I77" s="65"/>
      <c r="J77" s="232"/>
      <c r="L77" s="65"/>
      <c r="M77" s="232"/>
      <c r="N77" s="232"/>
      <c r="O77" s="232"/>
      <c r="P77" s="232"/>
      <c r="AG77" s="232"/>
      <c r="AH77" s="232"/>
      <c r="AI77" s="232"/>
      <c r="AJ77" s="232"/>
      <c r="AK77" s="232"/>
      <c r="AL77" s="232"/>
      <c r="AM77" s="232"/>
      <c r="AN77" s="232"/>
      <c r="AO77" s="232"/>
      <c r="AP77" s="232"/>
      <c r="AQ77" s="232"/>
      <c r="AR77" s="232"/>
      <c r="AS77" s="232"/>
      <c r="AT77" s="232"/>
      <c r="AU77" s="232"/>
      <c r="AV77" s="232"/>
    </row>
    <row r="78" spans="1:48" ht="12.95" hidden="1" customHeight="1">
      <c r="A78" s="61" t="s">
        <v>124</v>
      </c>
      <c r="B78" s="63"/>
      <c r="C78" s="63"/>
      <c r="D78" s="62"/>
      <c r="E78" s="62"/>
      <c r="F78" s="64"/>
      <c r="I78" s="65"/>
      <c r="J78" s="232"/>
      <c r="L78" s="65"/>
      <c r="M78" s="66"/>
      <c r="N78" s="232"/>
      <c r="O78" s="232"/>
      <c r="P78" s="232"/>
      <c r="AI78" s="232"/>
      <c r="AJ78" s="232"/>
      <c r="AK78" s="232"/>
      <c r="AL78" s="232"/>
      <c r="AM78" s="232"/>
      <c r="AN78" s="232"/>
      <c r="AO78" s="232"/>
      <c r="AP78" s="232"/>
      <c r="AQ78" s="232"/>
      <c r="AR78" s="232"/>
      <c r="AS78" s="232"/>
      <c r="AT78" s="232"/>
      <c r="AU78" s="232"/>
      <c r="AV78" s="232"/>
    </row>
    <row r="79" spans="1:48" ht="12.95" hidden="1" customHeight="1">
      <c r="A79" s="61" t="s">
        <v>125</v>
      </c>
      <c r="B79" s="63"/>
      <c r="C79" s="63"/>
      <c r="D79" s="62"/>
      <c r="E79" s="62"/>
      <c r="F79" s="64"/>
      <c r="I79" s="65"/>
      <c r="J79" s="232"/>
      <c r="L79" s="65"/>
      <c r="M79" s="232"/>
      <c r="N79" s="232"/>
      <c r="O79" s="232"/>
      <c r="P79" s="232"/>
      <c r="AI79" s="232"/>
      <c r="AJ79" s="232"/>
      <c r="AK79" s="232"/>
      <c r="AL79" s="232"/>
      <c r="AM79" s="232"/>
      <c r="AN79" s="232"/>
      <c r="AO79" s="232"/>
      <c r="AP79" s="232"/>
      <c r="AQ79" s="232"/>
      <c r="AR79" s="232"/>
      <c r="AS79" s="232"/>
      <c r="AT79" s="232"/>
      <c r="AU79" s="232"/>
      <c r="AV79" s="232"/>
    </row>
    <row r="80" spans="1:48" ht="12.95" hidden="1" customHeight="1">
      <c r="A80" s="60" t="s">
        <v>126</v>
      </c>
      <c r="B80" s="63"/>
      <c r="C80" s="63"/>
      <c r="D80" s="62"/>
      <c r="E80" s="62"/>
      <c r="F80" s="64"/>
      <c r="I80" s="65"/>
      <c r="J80" s="232"/>
      <c r="L80" s="65"/>
      <c r="M80" s="232"/>
      <c r="N80" s="232"/>
      <c r="O80" s="232"/>
      <c r="P80" s="232"/>
      <c r="AI80" s="232"/>
      <c r="AJ80" s="232"/>
      <c r="AK80" s="232"/>
      <c r="AL80" s="232"/>
      <c r="AM80" s="232"/>
      <c r="AN80" s="232"/>
      <c r="AO80" s="232"/>
      <c r="AP80" s="232"/>
      <c r="AQ80" s="232"/>
      <c r="AR80" s="232"/>
      <c r="AS80" s="232"/>
      <c r="AT80" s="232"/>
      <c r="AU80" s="232"/>
      <c r="AV80" s="232"/>
    </row>
    <row r="81" spans="1:48" ht="12.95" hidden="1" customHeight="1">
      <c r="A81" s="60" t="s">
        <v>127</v>
      </c>
      <c r="B81" s="63"/>
      <c r="C81" s="63"/>
      <c r="D81" s="62"/>
      <c r="E81" s="62"/>
      <c r="F81" s="64"/>
      <c r="I81" s="65"/>
      <c r="J81" s="232"/>
      <c r="L81" s="65"/>
      <c r="M81" s="232"/>
      <c r="N81" s="232"/>
      <c r="O81" s="232"/>
      <c r="P81" s="232"/>
      <c r="AI81" s="232"/>
      <c r="AJ81" s="232"/>
      <c r="AK81" s="232"/>
      <c r="AL81" s="232"/>
      <c r="AM81" s="232"/>
      <c r="AN81" s="232"/>
      <c r="AO81" s="232"/>
      <c r="AP81" s="232"/>
      <c r="AQ81" s="232"/>
      <c r="AR81" s="232"/>
      <c r="AS81" s="232"/>
      <c r="AT81" s="232"/>
      <c r="AU81" s="232"/>
      <c r="AV81" s="232"/>
    </row>
    <row r="82" spans="1:48" ht="12.95" hidden="1" customHeight="1">
      <c r="A82" s="232" t="s">
        <v>128</v>
      </c>
      <c r="B82" s="232"/>
      <c r="C82" s="63"/>
      <c r="D82" s="62"/>
      <c r="E82" s="62"/>
      <c r="F82" s="64"/>
      <c r="I82" s="65"/>
      <c r="J82" s="232"/>
      <c r="L82" s="65"/>
      <c r="M82" s="232"/>
      <c r="N82" s="232"/>
      <c r="O82" s="232"/>
      <c r="P82" s="232"/>
      <c r="AI82" s="232"/>
      <c r="AJ82" s="232"/>
      <c r="AK82" s="232"/>
      <c r="AL82" s="232"/>
      <c r="AM82" s="232"/>
      <c r="AN82" s="232"/>
      <c r="AO82" s="232"/>
      <c r="AP82" s="232"/>
      <c r="AQ82" s="232"/>
      <c r="AR82" s="232"/>
      <c r="AS82" s="232"/>
      <c r="AT82" s="232"/>
      <c r="AU82" s="232"/>
      <c r="AV82" s="232"/>
    </row>
    <row r="83" spans="1:48" ht="12.95" hidden="1" customHeight="1">
      <c r="A83" s="232" t="s">
        <v>129</v>
      </c>
      <c r="B83" s="232"/>
      <c r="C83" s="3"/>
      <c r="D83" s="62"/>
      <c r="E83" s="62"/>
      <c r="F83" s="64"/>
      <c r="I83" s="65"/>
      <c r="J83" s="1"/>
      <c r="L83" s="65"/>
      <c r="M83" s="63"/>
      <c r="N83" s="63"/>
      <c r="O83" s="63"/>
      <c r="P83" s="232"/>
      <c r="V83" s="129"/>
      <c r="W83" s="129"/>
      <c r="Z83" s="129"/>
      <c r="AA83" s="129"/>
      <c r="AB83" s="129"/>
      <c r="AC83" s="129"/>
      <c r="AD83" s="129"/>
      <c r="AE83" s="129"/>
      <c r="AF83" s="129"/>
      <c r="AI83" s="4"/>
      <c r="AJ83" s="4"/>
      <c r="AK83" s="4"/>
      <c r="AL83" s="4"/>
      <c r="AM83" s="4"/>
      <c r="AN83" s="4"/>
      <c r="AO83" s="4"/>
      <c r="AP83" s="4"/>
      <c r="AQ83" s="4"/>
      <c r="AR83" s="4"/>
      <c r="AS83" s="4"/>
      <c r="AT83" s="4"/>
      <c r="AU83" s="4"/>
      <c r="AV83" s="4"/>
    </row>
    <row r="84" spans="1:48" ht="12.95" hidden="1" customHeight="1">
      <c r="A84" s="232" t="s">
        <v>130</v>
      </c>
      <c r="B84" s="232"/>
      <c r="C84" s="63"/>
      <c r="D84" s="62"/>
      <c r="E84" s="62"/>
      <c r="F84" s="64"/>
      <c r="I84" s="65"/>
      <c r="J84" s="232"/>
      <c r="L84" s="65"/>
      <c r="M84" s="232"/>
      <c r="N84" s="232"/>
      <c r="O84" s="232"/>
      <c r="P84" s="232"/>
      <c r="AG84" s="232"/>
      <c r="AH84" s="232"/>
      <c r="AI84" s="232"/>
      <c r="AJ84" s="232"/>
      <c r="AK84" s="232"/>
      <c r="AL84" s="232"/>
      <c r="AM84" s="232"/>
      <c r="AN84" s="232"/>
      <c r="AO84" s="232"/>
      <c r="AP84" s="232"/>
      <c r="AQ84" s="232"/>
      <c r="AR84" s="232"/>
      <c r="AS84" s="232"/>
      <c r="AT84" s="232"/>
      <c r="AU84" s="232"/>
      <c r="AV84" s="232"/>
    </row>
    <row r="85" spans="1:48" ht="12.95" hidden="1" customHeight="1">
      <c r="A85" s="60" t="s">
        <v>131</v>
      </c>
      <c r="B85" s="63"/>
      <c r="C85" s="63"/>
      <c r="D85" s="62"/>
      <c r="E85" s="62"/>
      <c r="F85" s="64"/>
      <c r="I85" s="65"/>
      <c r="J85" s="232"/>
      <c r="L85" s="65"/>
      <c r="M85" s="232"/>
      <c r="N85" s="232"/>
      <c r="O85" s="232"/>
      <c r="P85" s="232"/>
      <c r="AG85" s="232"/>
      <c r="AH85" s="232"/>
      <c r="AI85" s="232"/>
      <c r="AJ85" s="232"/>
      <c r="AK85" s="232"/>
      <c r="AL85" s="232"/>
      <c r="AM85" s="232"/>
      <c r="AN85" s="232"/>
      <c r="AO85" s="232"/>
      <c r="AP85" s="232"/>
      <c r="AQ85" s="232"/>
      <c r="AR85" s="232"/>
      <c r="AS85" s="232"/>
      <c r="AT85" s="232"/>
      <c r="AU85" s="232"/>
      <c r="AV85" s="232"/>
    </row>
    <row r="86" spans="1:48" ht="12.95" hidden="1" customHeight="1">
      <c r="A86" s="60" t="s">
        <v>132</v>
      </c>
      <c r="B86" s="63"/>
      <c r="C86" s="63"/>
      <c r="D86" s="62"/>
      <c r="E86" s="62"/>
      <c r="F86" s="64"/>
      <c r="I86" s="65"/>
      <c r="J86" s="232"/>
      <c r="L86" s="65"/>
      <c r="M86" s="66"/>
      <c r="N86" s="232"/>
      <c r="O86" s="232"/>
      <c r="P86" s="232"/>
      <c r="AI86" s="232"/>
      <c r="AJ86" s="232"/>
      <c r="AK86" s="232"/>
      <c r="AL86" s="232"/>
      <c r="AM86" s="232"/>
      <c r="AN86" s="232"/>
      <c r="AO86" s="232"/>
      <c r="AP86" s="232"/>
      <c r="AQ86" s="232"/>
      <c r="AR86" s="232"/>
      <c r="AS86" s="232"/>
      <c r="AT86" s="232"/>
      <c r="AU86" s="232"/>
      <c r="AV86" s="232"/>
    </row>
    <row r="87" spans="1:48" ht="12.95" hidden="1" customHeight="1">
      <c r="A87" s="61" t="s">
        <v>133</v>
      </c>
      <c r="B87" s="63"/>
      <c r="C87" s="63"/>
      <c r="D87" s="62"/>
      <c r="E87" s="62"/>
      <c r="F87" s="64"/>
      <c r="I87" s="65"/>
      <c r="J87" s="232"/>
      <c r="L87" s="65"/>
      <c r="M87" s="232"/>
      <c r="N87" s="232"/>
      <c r="O87" s="232"/>
      <c r="P87" s="232"/>
      <c r="AI87" s="232"/>
      <c r="AJ87" s="232"/>
      <c r="AK87" s="232"/>
      <c r="AL87" s="232"/>
      <c r="AM87" s="232"/>
      <c r="AN87" s="232"/>
      <c r="AO87" s="232"/>
      <c r="AP87" s="232"/>
      <c r="AQ87" s="232"/>
      <c r="AR87" s="232"/>
      <c r="AS87" s="232"/>
      <c r="AT87" s="232"/>
      <c r="AU87" s="232"/>
      <c r="AV87" s="232"/>
    </row>
    <row r="88" spans="1:48" ht="12.95" hidden="1" customHeight="1">
      <c r="A88" s="61" t="s">
        <v>134</v>
      </c>
      <c r="B88" s="63"/>
      <c r="C88" s="63"/>
      <c r="D88" s="62"/>
      <c r="E88" s="62"/>
      <c r="F88" s="64"/>
      <c r="I88" s="65"/>
      <c r="J88" s="232"/>
      <c r="L88" s="65"/>
      <c r="M88" s="232"/>
      <c r="N88" s="232"/>
      <c r="O88" s="232"/>
      <c r="P88" s="232"/>
      <c r="AI88" s="232"/>
      <c r="AJ88" s="232"/>
      <c r="AK88" s="232"/>
      <c r="AL88" s="232"/>
      <c r="AM88" s="232"/>
      <c r="AN88" s="232"/>
      <c r="AO88" s="232"/>
      <c r="AP88" s="232"/>
      <c r="AQ88" s="232"/>
      <c r="AR88" s="232"/>
      <c r="AS88" s="232"/>
      <c r="AT88" s="232"/>
      <c r="AU88" s="232"/>
      <c r="AV88" s="232"/>
    </row>
    <row r="89" spans="1:48" ht="12.95" hidden="1" customHeight="1">
      <c r="A89" s="3"/>
      <c r="B89" s="63"/>
      <c r="C89" s="63"/>
      <c r="D89" s="62"/>
      <c r="E89" s="62"/>
      <c r="F89" s="64"/>
      <c r="I89" s="65"/>
      <c r="J89" s="232"/>
      <c r="L89" s="65"/>
      <c r="M89" s="232"/>
      <c r="N89" s="232"/>
      <c r="O89" s="232"/>
      <c r="P89" s="232"/>
      <c r="AI89" s="232"/>
      <c r="AJ89" s="232"/>
      <c r="AK89" s="232"/>
      <c r="AL89" s="232"/>
      <c r="AM89" s="232"/>
      <c r="AN89" s="232"/>
      <c r="AO89" s="232"/>
      <c r="AP89" s="232"/>
      <c r="AQ89" s="232"/>
      <c r="AR89" s="232"/>
      <c r="AS89" s="232"/>
      <c r="AT89" s="232"/>
      <c r="AU89" s="232"/>
      <c r="AV89" s="232"/>
    </row>
    <row r="90" spans="1:48" ht="12.95" hidden="1" customHeight="1">
      <c r="A90" s="130" t="s">
        <v>182</v>
      </c>
      <c r="B90" s="233" t="s">
        <v>183</v>
      </c>
      <c r="C90" s="63"/>
      <c r="D90" s="62"/>
      <c r="E90" s="62"/>
      <c r="F90" s="64"/>
      <c r="I90" s="65"/>
      <c r="J90" s="232"/>
      <c r="L90" s="65"/>
      <c r="M90" s="232"/>
      <c r="N90" s="232"/>
      <c r="O90" s="232"/>
      <c r="P90" s="232"/>
      <c r="AI90" s="232"/>
      <c r="AJ90" s="232"/>
      <c r="AK90" s="232"/>
      <c r="AL90" s="232"/>
      <c r="AM90" s="232"/>
      <c r="AN90" s="232"/>
      <c r="AO90" s="232"/>
      <c r="AP90" s="232"/>
      <c r="AQ90" s="232"/>
      <c r="AR90" s="232"/>
      <c r="AS90" s="232"/>
      <c r="AT90" s="232"/>
      <c r="AU90" s="232"/>
      <c r="AV90" s="232"/>
    </row>
    <row r="91" spans="1:48" ht="12.95" hidden="1" customHeight="1">
      <c r="A91" s="60" t="s">
        <v>126</v>
      </c>
      <c r="B91" s="63"/>
      <c r="C91" s="63"/>
      <c r="D91" s="62"/>
      <c r="E91" s="62"/>
      <c r="F91" s="64"/>
      <c r="I91" s="65"/>
      <c r="J91" s="232"/>
      <c r="L91" s="65"/>
      <c r="M91" s="232"/>
      <c r="N91" s="232"/>
      <c r="O91" s="232"/>
      <c r="P91" s="232"/>
      <c r="AI91" s="232"/>
      <c r="AJ91" s="232"/>
      <c r="AK91" s="232"/>
      <c r="AL91" s="232"/>
      <c r="AM91" s="232"/>
      <c r="AN91" s="232"/>
      <c r="AO91" s="232"/>
      <c r="AP91" s="232"/>
      <c r="AQ91" s="232"/>
      <c r="AR91" s="232"/>
      <c r="AS91" s="232"/>
      <c r="AT91" s="232"/>
      <c r="AU91" s="232"/>
      <c r="AV91" s="232"/>
    </row>
    <row r="92" spans="1:48" ht="12.95" hidden="1" customHeight="1">
      <c r="A92" s="60" t="s">
        <v>127</v>
      </c>
      <c r="B92" s="63"/>
      <c r="C92" s="63"/>
      <c r="D92" s="62"/>
      <c r="E92" s="62"/>
      <c r="F92" s="64"/>
      <c r="I92" s="65"/>
      <c r="J92" s="232"/>
      <c r="L92" s="65"/>
      <c r="M92" s="232"/>
      <c r="N92" s="232"/>
      <c r="O92" s="232"/>
      <c r="P92" s="232"/>
      <c r="AI92" s="232"/>
      <c r="AJ92" s="232"/>
      <c r="AK92" s="232"/>
      <c r="AL92" s="232"/>
      <c r="AM92" s="232"/>
      <c r="AN92" s="232"/>
      <c r="AO92" s="232"/>
      <c r="AP92" s="232"/>
      <c r="AQ92" s="232"/>
      <c r="AR92" s="232"/>
      <c r="AS92" s="232"/>
      <c r="AT92" s="232"/>
      <c r="AU92" s="232"/>
      <c r="AV92" s="232"/>
    </row>
    <row r="93" spans="1:48" ht="12.95" hidden="1" customHeight="1">
      <c r="A93" s="60" t="s">
        <v>128</v>
      </c>
      <c r="B93" s="63"/>
      <c r="C93" s="63"/>
      <c r="D93" s="62"/>
      <c r="E93" s="62"/>
      <c r="F93" s="64"/>
      <c r="I93" s="65"/>
      <c r="J93" s="232"/>
      <c r="L93" s="65"/>
      <c r="M93" s="232"/>
      <c r="N93" s="232"/>
      <c r="O93" s="232"/>
      <c r="P93" s="232"/>
      <c r="AI93" s="232"/>
      <c r="AJ93" s="232"/>
      <c r="AK93" s="232"/>
      <c r="AL93" s="232"/>
      <c r="AM93" s="232"/>
      <c r="AN93" s="232"/>
      <c r="AO93" s="232"/>
      <c r="AP93" s="232"/>
      <c r="AQ93" s="232"/>
      <c r="AR93" s="232"/>
      <c r="AS93" s="232"/>
      <c r="AT93" s="232"/>
      <c r="AU93" s="232"/>
      <c r="AV93" s="232"/>
    </row>
    <row r="94" spans="1:48" ht="12.95" hidden="1" customHeight="1">
      <c r="A94" s="232" t="s">
        <v>129</v>
      </c>
      <c r="B94" s="232"/>
      <c r="C94" s="63"/>
      <c r="D94" s="62"/>
      <c r="E94" s="62"/>
      <c r="F94" s="64"/>
      <c r="I94" s="65"/>
      <c r="J94" s="232"/>
      <c r="L94" s="65"/>
      <c r="M94" s="232"/>
      <c r="N94" s="232"/>
      <c r="O94" s="232"/>
      <c r="P94" s="232"/>
      <c r="AI94" s="232"/>
      <c r="AJ94" s="232"/>
      <c r="AK94" s="232"/>
      <c r="AL94" s="232"/>
      <c r="AM94" s="232"/>
      <c r="AN94" s="232"/>
      <c r="AO94" s="232"/>
      <c r="AP94" s="232"/>
      <c r="AQ94" s="232"/>
      <c r="AR94" s="232"/>
      <c r="AS94" s="232"/>
      <c r="AT94" s="232"/>
      <c r="AU94" s="232"/>
      <c r="AV94" s="232"/>
    </row>
    <row r="95" spans="1:48" ht="12.95" hidden="1" customHeight="1">
      <c r="A95" s="232" t="s">
        <v>130</v>
      </c>
      <c r="B95" s="232"/>
      <c r="C95" s="63"/>
      <c r="D95" s="62"/>
      <c r="E95" s="62"/>
      <c r="F95" s="64"/>
      <c r="I95" s="65"/>
      <c r="J95" s="232"/>
      <c r="L95" s="65"/>
      <c r="M95" s="232"/>
      <c r="N95" s="232"/>
      <c r="O95" s="232"/>
      <c r="P95" s="232"/>
      <c r="AI95" s="232"/>
      <c r="AJ95" s="232"/>
      <c r="AK95" s="232"/>
      <c r="AL95" s="232"/>
      <c r="AM95" s="232"/>
      <c r="AN95" s="232"/>
      <c r="AO95" s="232"/>
      <c r="AP95" s="232"/>
      <c r="AQ95" s="232"/>
      <c r="AR95" s="232"/>
      <c r="AS95" s="232"/>
      <c r="AT95" s="232"/>
      <c r="AU95" s="232"/>
      <c r="AV95" s="232"/>
    </row>
    <row r="96" spans="1:48" ht="12.95" hidden="1" customHeight="1">
      <c r="A96" s="232" t="s">
        <v>131</v>
      </c>
      <c r="B96" s="232"/>
      <c r="C96" s="63"/>
      <c r="D96" s="62"/>
      <c r="E96" s="62"/>
      <c r="F96" s="64"/>
      <c r="I96" s="65"/>
      <c r="J96" s="232"/>
      <c r="L96" s="65"/>
      <c r="M96" s="232"/>
      <c r="N96" s="232"/>
      <c r="O96" s="232"/>
      <c r="P96" s="232"/>
      <c r="AI96" s="232"/>
      <c r="AJ96" s="232"/>
      <c r="AK96" s="232"/>
      <c r="AL96" s="232"/>
      <c r="AM96" s="232"/>
      <c r="AN96" s="232"/>
      <c r="AO96" s="232"/>
      <c r="AP96" s="232"/>
      <c r="AQ96" s="232"/>
      <c r="AR96" s="232"/>
      <c r="AS96" s="232"/>
      <c r="AT96" s="232"/>
      <c r="AU96" s="232"/>
      <c r="AV96" s="232"/>
    </row>
    <row r="97" spans="1:48" ht="12.95" hidden="1" customHeight="1">
      <c r="A97" s="60" t="s">
        <v>132</v>
      </c>
      <c r="B97" s="63"/>
      <c r="C97" s="63"/>
      <c r="D97" s="62"/>
      <c r="E97" s="62"/>
      <c r="F97" s="64"/>
      <c r="I97" s="65"/>
      <c r="J97" s="232"/>
      <c r="L97" s="65"/>
      <c r="M97" s="232"/>
      <c r="N97" s="232"/>
      <c r="O97" s="232"/>
      <c r="P97" s="232"/>
      <c r="AI97" s="232"/>
      <c r="AJ97" s="232"/>
      <c r="AK97" s="232"/>
      <c r="AL97" s="232"/>
      <c r="AM97" s="232"/>
      <c r="AN97" s="232"/>
      <c r="AO97" s="232"/>
      <c r="AP97" s="232"/>
      <c r="AQ97" s="232"/>
      <c r="AR97" s="232"/>
      <c r="AS97" s="232"/>
      <c r="AT97" s="232"/>
      <c r="AU97" s="232"/>
      <c r="AV97" s="232"/>
    </row>
    <row r="98" spans="1:48" ht="12.95" hidden="1" customHeight="1">
      <c r="A98" s="61" t="s">
        <v>133</v>
      </c>
      <c r="B98" s="63"/>
      <c r="C98" s="63"/>
      <c r="D98" s="62"/>
      <c r="E98" s="62"/>
      <c r="F98" s="64"/>
      <c r="I98" s="65"/>
      <c r="J98" s="232"/>
      <c r="L98" s="65"/>
      <c r="M98" s="232"/>
      <c r="N98" s="232"/>
      <c r="O98" s="232"/>
      <c r="P98" s="232"/>
      <c r="AI98" s="232"/>
      <c r="AJ98" s="232"/>
      <c r="AK98" s="232"/>
      <c r="AL98" s="232"/>
      <c r="AM98" s="232"/>
      <c r="AN98" s="232"/>
      <c r="AO98" s="232"/>
      <c r="AP98" s="232"/>
      <c r="AQ98" s="232"/>
      <c r="AR98" s="232"/>
      <c r="AS98" s="232"/>
      <c r="AT98" s="232"/>
      <c r="AU98" s="232"/>
      <c r="AV98" s="232"/>
    </row>
    <row r="99" spans="1:48" ht="12.95" hidden="1" customHeight="1">
      <c r="A99" s="61" t="s">
        <v>134</v>
      </c>
      <c r="B99" s="63"/>
      <c r="C99" s="63"/>
      <c r="D99" s="62"/>
      <c r="E99" s="62"/>
      <c r="F99" s="64"/>
      <c r="I99" s="65"/>
      <c r="J99" s="232"/>
      <c r="L99" s="65"/>
      <c r="M99" s="232"/>
      <c r="N99" s="232"/>
      <c r="O99" s="232"/>
      <c r="P99" s="232"/>
      <c r="AI99" s="232"/>
      <c r="AJ99" s="232"/>
      <c r="AK99" s="232"/>
      <c r="AL99" s="232"/>
      <c r="AM99" s="232"/>
      <c r="AN99" s="232"/>
      <c r="AO99" s="232"/>
      <c r="AP99" s="232"/>
      <c r="AQ99" s="232"/>
      <c r="AR99" s="232"/>
      <c r="AS99" s="232"/>
      <c r="AT99" s="232"/>
      <c r="AU99" s="232"/>
      <c r="AV99" s="232"/>
    </row>
    <row r="100" spans="1:48" ht="12.95" hidden="1" customHeight="1">
      <c r="A100" s="3"/>
      <c r="B100" s="63"/>
      <c r="C100" s="63"/>
      <c r="D100" s="62"/>
      <c r="E100" s="62"/>
      <c r="F100" s="64"/>
      <c r="I100" s="65"/>
      <c r="J100" s="232"/>
      <c r="L100" s="65"/>
      <c r="M100" s="232"/>
      <c r="N100" s="232"/>
      <c r="O100" s="232"/>
      <c r="P100" s="232"/>
      <c r="AI100" s="232"/>
      <c r="AJ100" s="232"/>
      <c r="AK100" s="232"/>
      <c r="AL100" s="232"/>
      <c r="AM100" s="232"/>
      <c r="AN100" s="232"/>
      <c r="AO100" s="232"/>
      <c r="AP100" s="232"/>
      <c r="AQ100" s="232"/>
      <c r="AR100" s="232"/>
      <c r="AS100" s="232"/>
      <c r="AT100" s="232"/>
      <c r="AU100" s="232"/>
      <c r="AV100" s="232"/>
    </row>
    <row r="101" spans="1:48" ht="12.95" hidden="1" customHeight="1">
      <c r="A101" s="130" t="s">
        <v>184</v>
      </c>
      <c r="B101" s="233" t="s">
        <v>185</v>
      </c>
      <c r="C101" s="63"/>
      <c r="D101" s="62"/>
      <c r="E101" s="62"/>
      <c r="F101" s="64"/>
      <c r="I101" s="65"/>
      <c r="J101" s="232"/>
      <c r="L101" s="65"/>
      <c r="M101" s="232"/>
      <c r="N101" s="232"/>
      <c r="O101" s="232"/>
      <c r="P101" s="232"/>
      <c r="AI101" s="232"/>
      <c r="AJ101" s="232"/>
      <c r="AK101" s="232"/>
      <c r="AL101" s="232"/>
      <c r="AM101" s="232"/>
      <c r="AN101" s="232"/>
      <c r="AO101" s="232"/>
      <c r="AP101" s="232"/>
      <c r="AQ101" s="232"/>
      <c r="AR101" s="232"/>
      <c r="AS101" s="232"/>
      <c r="AT101" s="232"/>
      <c r="AU101" s="232"/>
      <c r="AV101" s="232"/>
    </row>
    <row r="102" spans="1:48" ht="12.95" hidden="1" customHeight="1">
      <c r="A102" s="60" t="s">
        <v>128</v>
      </c>
      <c r="B102" s="63"/>
      <c r="C102" s="63"/>
      <c r="D102" s="62"/>
      <c r="E102" s="62"/>
      <c r="F102" s="64"/>
      <c r="I102" s="65"/>
      <c r="J102" s="232"/>
      <c r="L102" s="65"/>
      <c r="M102" s="232"/>
      <c r="N102" s="232"/>
      <c r="O102" s="232"/>
      <c r="P102" s="232"/>
      <c r="AI102" s="232"/>
      <c r="AJ102" s="232"/>
      <c r="AK102" s="232"/>
      <c r="AL102" s="232"/>
      <c r="AM102" s="232"/>
      <c r="AN102" s="232"/>
      <c r="AO102" s="232"/>
      <c r="AP102" s="232"/>
      <c r="AQ102" s="232"/>
      <c r="AR102" s="232"/>
      <c r="AS102" s="232"/>
      <c r="AT102" s="232"/>
      <c r="AU102" s="232"/>
      <c r="AV102" s="232"/>
    </row>
    <row r="103" spans="1:48" ht="12.95" hidden="1" customHeight="1">
      <c r="A103" s="232" t="s">
        <v>129</v>
      </c>
      <c r="B103" s="232"/>
      <c r="C103" s="63"/>
      <c r="D103" s="62"/>
      <c r="E103" s="62"/>
      <c r="F103" s="64"/>
      <c r="I103" s="65"/>
      <c r="J103" s="232"/>
      <c r="L103" s="65"/>
      <c r="M103" s="232"/>
      <c r="N103" s="232"/>
      <c r="O103" s="232"/>
      <c r="P103" s="232"/>
      <c r="AI103" s="232"/>
      <c r="AJ103" s="232"/>
      <c r="AK103" s="232"/>
      <c r="AL103" s="232"/>
      <c r="AM103" s="232"/>
      <c r="AN103" s="232"/>
      <c r="AO103" s="232"/>
      <c r="AP103" s="232"/>
      <c r="AQ103" s="232"/>
      <c r="AR103" s="232"/>
      <c r="AS103" s="232"/>
      <c r="AT103" s="232"/>
      <c r="AU103" s="232"/>
      <c r="AV103" s="232"/>
    </row>
    <row r="104" spans="1:48" ht="12.95" hidden="1" customHeight="1">
      <c r="A104" s="232" t="s">
        <v>130</v>
      </c>
      <c r="B104" s="232"/>
      <c r="C104" s="63"/>
      <c r="D104" s="62"/>
      <c r="E104" s="62"/>
      <c r="F104" s="64"/>
      <c r="I104" s="65"/>
      <c r="J104" s="232"/>
      <c r="L104" s="65"/>
      <c r="M104" s="232"/>
      <c r="N104" s="232"/>
      <c r="O104" s="232"/>
      <c r="P104" s="232"/>
      <c r="AI104" s="232"/>
      <c r="AJ104" s="232"/>
      <c r="AK104" s="232"/>
      <c r="AL104" s="232"/>
      <c r="AM104" s="232"/>
      <c r="AN104" s="232"/>
      <c r="AO104" s="232"/>
      <c r="AP104" s="232"/>
      <c r="AQ104" s="232"/>
      <c r="AR104" s="232"/>
      <c r="AS104" s="232"/>
      <c r="AT104" s="232"/>
      <c r="AU104" s="232"/>
      <c r="AV104" s="232"/>
    </row>
    <row r="105" spans="1:48" ht="12.95" hidden="1" customHeight="1">
      <c r="A105" s="232" t="s">
        <v>131</v>
      </c>
      <c r="B105" s="232"/>
      <c r="C105" s="63"/>
      <c r="D105" s="62"/>
      <c r="E105" s="62"/>
      <c r="F105" s="64"/>
      <c r="I105" s="65"/>
      <c r="J105" s="232"/>
      <c r="L105" s="65"/>
      <c r="M105" s="232"/>
      <c r="N105" s="232"/>
      <c r="O105" s="232"/>
      <c r="P105" s="232"/>
      <c r="AI105" s="232"/>
      <c r="AJ105" s="232"/>
      <c r="AK105" s="232"/>
      <c r="AL105" s="232"/>
      <c r="AM105" s="232"/>
      <c r="AN105" s="232"/>
      <c r="AO105" s="232"/>
      <c r="AP105" s="232"/>
      <c r="AQ105" s="232"/>
      <c r="AR105" s="232"/>
      <c r="AS105" s="232"/>
      <c r="AT105" s="232"/>
      <c r="AU105" s="232"/>
      <c r="AV105" s="232"/>
    </row>
    <row r="106" spans="1:48" ht="12.95" hidden="1" customHeight="1">
      <c r="A106" s="60" t="s">
        <v>132</v>
      </c>
      <c r="B106" s="63"/>
      <c r="C106" s="63"/>
      <c r="D106" s="62"/>
      <c r="E106" s="62"/>
      <c r="F106" s="64"/>
      <c r="I106" s="65"/>
      <c r="J106" s="232"/>
      <c r="L106" s="65"/>
      <c r="M106" s="232"/>
      <c r="N106" s="232"/>
      <c r="O106" s="232"/>
      <c r="P106" s="232"/>
      <c r="AI106" s="232"/>
      <c r="AJ106" s="232"/>
      <c r="AK106" s="232"/>
      <c r="AL106" s="232"/>
      <c r="AM106" s="232"/>
      <c r="AN106" s="232"/>
      <c r="AO106" s="232"/>
      <c r="AP106" s="232"/>
      <c r="AQ106" s="232"/>
      <c r="AR106" s="232"/>
      <c r="AS106" s="232"/>
      <c r="AT106" s="232"/>
      <c r="AU106" s="232"/>
      <c r="AV106" s="232"/>
    </row>
    <row r="107" spans="1:48" ht="12.95" hidden="1" customHeight="1">
      <c r="A107" s="61" t="s">
        <v>133</v>
      </c>
      <c r="B107" s="63"/>
      <c r="C107" s="63"/>
      <c r="D107" s="62"/>
      <c r="E107" s="62"/>
      <c r="F107" s="64"/>
      <c r="I107" s="65"/>
      <c r="J107" s="232"/>
      <c r="L107" s="65"/>
      <c r="M107" s="232"/>
      <c r="N107" s="232"/>
      <c r="O107" s="232"/>
      <c r="P107" s="232"/>
      <c r="AI107" s="232"/>
      <c r="AJ107" s="232"/>
      <c r="AK107" s="232"/>
      <c r="AL107" s="232"/>
      <c r="AM107" s="232"/>
      <c r="AN107" s="232"/>
      <c r="AO107" s="232"/>
      <c r="AP107" s="232"/>
      <c r="AQ107" s="232"/>
      <c r="AR107" s="232"/>
      <c r="AS107" s="232"/>
      <c r="AT107" s="232"/>
      <c r="AU107" s="232"/>
      <c r="AV107" s="232"/>
    </row>
    <row r="108" spans="1:48" ht="12.95" hidden="1" customHeight="1">
      <c r="A108" s="61" t="s">
        <v>134</v>
      </c>
      <c r="B108" s="63"/>
      <c r="C108" s="63"/>
      <c r="D108" s="62"/>
      <c r="E108" s="62"/>
      <c r="F108" s="64"/>
      <c r="I108" s="65"/>
      <c r="J108" s="232"/>
      <c r="L108" s="65"/>
      <c r="M108" s="232"/>
      <c r="N108" s="232"/>
      <c r="O108" s="232"/>
      <c r="P108" s="232"/>
      <c r="AI108" s="232"/>
      <c r="AJ108" s="232"/>
      <c r="AK108" s="232"/>
      <c r="AL108" s="232"/>
      <c r="AM108" s="232"/>
      <c r="AN108" s="232"/>
      <c r="AO108" s="232"/>
      <c r="AP108" s="232"/>
      <c r="AQ108" s="232"/>
      <c r="AR108" s="232"/>
      <c r="AS108" s="232"/>
      <c r="AT108" s="232"/>
      <c r="AU108" s="232"/>
      <c r="AV108" s="232"/>
    </row>
    <row r="109" spans="1:48" ht="12.95" hidden="1" customHeight="1">
      <c r="A109" s="3"/>
      <c r="B109" s="63"/>
      <c r="C109" s="63"/>
      <c r="D109" s="62"/>
      <c r="E109" s="62"/>
      <c r="F109" s="64"/>
      <c r="I109" s="65"/>
      <c r="J109" s="232"/>
      <c r="L109" s="65"/>
      <c r="M109" s="232"/>
      <c r="N109" s="232"/>
      <c r="O109" s="232"/>
      <c r="P109" s="232"/>
      <c r="AI109" s="232"/>
      <c r="AJ109" s="232"/>
      <c r="AK109" s="232"/>
      <c r="AL109" s="232"/>
      <c r="AM109" s="232"/>
      <c r="AN109" s="232"/>
      <c r="AO109" s="232"/>
      <c r="AP109" s="232"/>
      <c r="AQ109" s="232"/>
      <c r="AR109" s="232"/>
      <c r="AS109" s="232"/>
      <c r="AT109" s="232"/>
      <c r="AU109" s="232"/>
      <c r="AV109" s="232"/>
    </row>
    <row r="110" spans="1:48" ht="12.95" hidden="1" customHeight="1">
      <c r="A110" s="130" t="s">
        <v>186</v>
      </c>
      <c r="B110" s="233" t="s">
        <v>187</v>
      </c>
      <c r="C110" s="63"/>
      <c r="D110" s="232"/>
      <c r="F110" s="64"/>
      <c r="I110" s="65"/>
      <c r="J110" s="232"/>
      <c r="L110" s="65"/>
      <c r="M110" s="63"/>
      <c r="N110" s="63"/>
      <c r="O110" s="63"/>
      <c r="P110" s="232"/>
      <c r="AI110" s="232"/>
      <c r="AJ110" s="232"/>
      <c r="AK110" s="232"/>
      <c r="AL110" s="232"/>
      <c r="AM110" s="232"/>
      <c r="AN110" s="232"/>
      <c r="AO110" s="232"/>
      <c r="AP110" s="232"/>
      <c r="AQ110" s="232"/>
      <c r="AR110" s="232"/>
      <c r="AS110" s="232"/>
      <c r="AT110" s="232"/>
      <c r="AU110" s="232"/>
      <c r="AV110" s="232"/>
    </row>
    <row r="111" spans="1:48" ht="12.95" hidden="1" customHeight="1">
      <c r="A111" s="60" t="s">
        <v>126</v>
      </c>
      <c r="B111" s="63"/>
      <c r="C111" s="3"/>
      <c r="D111" s="62"/>
      <c r="E111" s="62"/>
      <c r="F111" s="64"/>
      <c r="I111" s="65"/>
      <c r="J111" s="1"/>
      <c r="L111" s="65"/>
      <c r="M111" s="63"/>
      <c r="N111" s="63"/>
      <c r="O111" s="63"/>
      <c r="P111" s="232"/>
      <c r="V111" s="129"/>
      <c r="W111" s="129"/>
      <c r="Z111" s="129"/>
      <c r="AA111" s="129"/>
      <c r="AB111" s="129"/>
      <c r="AC111" s="129"/>
      <c r="AD111" s="129"/>
      <c r="AE111" s="129"/>
      <c r="AF111" s="129"/>
      <c r="AI111" s="4"/>
      <c r="AJ111" s="4"/>
      <c r="AK111" s="4"/>
      <c r="AL111" s="4"/>
      <c r="AM111" s="4"/>
      <c r="AN111" s="4"/>
      <c r="AO111" s="4"/>
      <c r="AP111" s="4"/>
      <c r="AQ111" s="4"/>
      <c r="AR111" s="4"/>
      <c r="AS111" s="4"/>
      <c r="AT111" s="4"/>
      <c r="AU111" s="4"/>
      <c r="AV111" s="4"/>
    </row>
    <row r="112" spans="1:48" ht="12.95" hidden="1" customHeight="1">
      <c r="A112" s="60" t="s">
        <v>127</v>
      </c>
      <c r="B112" s="63"/>
      <c r="C112" s="63"/>
      <c r="D112" s="62"/>
      <c r="E112" s="62"/>
      <c r="F112" s="64"/>
      <c r="I112" s="65"/>
      <c r="J112" s="232"/>
      <c r="L112" s="65"/>
      <c r="M112" s="232"/>
      <c r="N112" s="232"/>
      <c r="O112" s="232"/>
      <c r="P112" s="232"/>
      <c r="AI112" s="232"/>
      <c r="AJ112" s="232"/>
      <c r="AK112" s="232"/>
      <c r="AL112" s="232"/>
      <c r="AM112" s="232"/>
      <c r="AN112" s="232"/>
      <c r="AO112" s="232"/>
      <c r="AP112" s="232"/>
      <c r="AQ112" s="232"/>
      <c r="AR112" s="232"/>
      <c r="AS112" s="232"/>
      <c r="AT112" s="232"/>
      <c r="AU112" s="232"/>
      <c r="AV112" s="232"/>
    </row>
    <row r="113" spans="1:34" ht="12.95" hidden="1" customHeight="1">
      <c r="A113" s="60" t="s">
        <v>132</v>
      </c>
      <c r="B113" s="63"/>
      <c r="C113" s="63"/>
      <c r="D113" s="62"/>
      <c r="E113" s="62"/>
      <c r="F113" s="64"/>
      <c r="I113" s="65"/>
      <c r="J113" s="232"/>
      <c r="L113" s="65"/>
      <c r="M113" s="232"/>
      <c r="N113" s="232"/>
      <c r="O113" s="232"/>
      <c r="P113" s="232"/>
    </row>
    <row r="114" spans="1:34" ht="12.95" hidden="1" customHeight="1">
      <c r="A114" s="61" t="s">
        <v>133</v>
      </c>
      <c r="B114" s="63"/>
      <c r="C114" s="63"/>
      <c r="D114" s="62"/>
      <c r="E114" s="62"/>
      <c r="F114" s="64"/>
      <c r="I114" s="65"/>
      <c r="J114" s="232"/>
      <c r="L114" s="65"/>
      <c r="M114" s="232"/>
      <c r="N114" s="232"/>
      <c r="O114" s="232"/>
      <c r="P114" s="232"/>
    </row>
    <row r="115" spans="1:34" ht="12.95" hidden="1" customHeight="1">
      <c r="A115" s="61" t="s">
        <v>134</v>
      </c>
      <c r="B115" s="63"/>
      <c r="C115" s="63"/>
      <c r="D115" s="62"/>
      <c r="E115" s="62"/>
      <c r="F115" s="64"/>
      <c r="I115" s="65"/>
      <c r="J115" s="232"/>
      <c r="L115" s="65"/>
      <c r="M115" s="66"/>
      <c r="N115" s="232"/>
      <c r="O115" s="232"/>
      <c r="P115" s="232"/>
    </row>
    <row r="116" spans="1:34" ht="12.95" hidden="1" customHeight="1">
      <c r="A116" s="3"/>
      <c r="B116" s="63"/>
      <c r="C116" s="63"/>
      <c r="D116" s="62"/>
      <c r="E116" s="62"/>
      <c r="F116" s="64"/>
      <c r="I116" s="65"/>
      <c r="J116" s="232"/>
      <c r="L116" s="65"/>
      <c r="M116" s="232"/>
      <c r="N116" s="232"/>
      <c r="O116" s="232"/>
      <c r="P116" s="232"/>
    </row>
    <row r="117" spans="1:34" ht="12.95" hidden="1" customHeight="1">
      <c r="A117" s="130" t="s">
        <v>188</v>
      </c>
      <c r="B117" s="233" t="s">
        <v>189</v>
      </c>
      <c r="C117" s="63"/>
      <c r="D117" s="62"/>
      <c r="E117" s="62"/>
      <c r="F117" s="64"/>
      <c r="I117" s="65"/>
      <c r="J117" s="232"/>
      <c r="L117" s="65"/>
      <c r="M117" s="232"/>
      <c r="N117" s="232"/>
      <c r="O117" s="232"/>
      <c r="P117" s="232"/>
    </row>
    <row r="118" spans="1:34" ht="12.95" hidden="1" customHeight="1">
      <c r="A118" s="60" t="s">
        <v>126</v>
      </c>
      <c r="B118" s="63"/>
      <c r="C118" s="63"/>
      <c r="D118" s="62"/>
      <c r="E118" s="62"/>
      <c r="F118" s="64"/>
      <c r="I118" s="65"/>
      <c r="J118" s="232"/>
      <c r="L118" s="65"/>
      <c r="M118" s="232"/>
      <c r="N118" s="232"/>
      <c r="O118" s="232"/>
      <c r="P118" s="232"/>
    </row>
    <row r="119" spans="1:34" ht="12.95" hidden="1" customHeight="1">
      <c r="A119" s="60" t="s">
        <v>127</v>
      </c>
      <c r="B119" s="63"/>
      <c r="C119" s="62"/>
      <c r="D119" s="62"/>
      <c r="E119" s="62"/>
      <c r="F119" s="64"/>
      <c r="G119" s="232"/>
      <c r="I119" s="65"/>
      <c r="J119" s="232"/>
      <c r="L119" s="65"/>
      <c r="O119" s="1"/>
      <c r="P119" s="232"/>
      <c r="AG119" s="232"/>
      <c r="AH119" s="232"/>
    </row>
    <row r="120" spans="1:34" ht="12.95" hidden="1" customHeight="1">
      <c r="A120" s="60" t="s">
        <v>128</v>
      </c>
      <c r="B120" s="63"/>
      <c r="C120" s="62"/>
      <c r="D120" s="62"/>
      <c r="E120" s="62"/>
      <c r="F120" s="232"/>
      <c r="G120" s="232"/>
      <c r="I120" s="65"/>
      <c r="J120" s="232"/>
      <c r="L120" s="65"/>
      <c r="O120" s="1"/>
      <c r="P120" s="232"/>
      <c r="AG120" s="232"/>
      <c r="AH120" s="232"/>
    </row>
    <row r="121" spans="1:34" ht="12.95" hidden="1" customHeight="1">
      <c r="A121" s="232" t="s">
        <v>129</v>
      </c>
      <c r="B121" s="232"/>
      <c r="C121" s="62"/>
      <c r="D121" s="62"/>
      <c r="E121" s="62"/>
      <c r="F121" s="232"/>
      <c r="G121" s="232"/>
      <c r="I121" s="65"/>
      <c r="J121" s="232"/>
      <c r="L121" s="65"/>
      <c r="M121" s="232"/>
      <c r="N121" s="232"/>
      <c r="O121" s="232"/>
      <c r="P121" s="232"/>
      <c r="AG121" s="232"/>
      <c r="AH121" s="232"/>
    </row>
    <row r="122" spans="1:34" ht="12.95" hidden="1" customHeight="1">
      <c r="A122" s="232" t="s">
        <v>130</v>
      </c>
      <c r="B122" s="232"/>
      <c r="C122" s="62"/>
      <c r="D122" s="62"/>
      <c r="E122" s="62"/>
      <c r="F122" s="232"/>
      <c r="G122" s="232"/>
      <c r="I122" s="65"/>
      <c r="J122" s="232"/>
      <c r="L122" s="65"/>
      <c r="M122" s="232"/>
      <c r="N122" s="232"/>
      <c r="O122" s="232"/>
      <c r="P122" s="232"/>
      <c r="AG122" s="232"/>
      <c r="AH122" s="232"/>
    </row>
    <row r="123" spans="1:34" ht="12.95" hidden="1" customHeight="1">
      <c r="A123" s="232" t="s">
        <v>131</v>
      </c>
      <c r="B123" s="232"/>
      <c r="C123" s="62"/>
      <c r="D123" s="62"/>
      <c r="E123" s="62"/>
      <c r="F123" s="232"/>
      <c r="G123" s="232"/>
      <c r="I123" s="65"/>
      <c r="J123" s="232"/>
      <c r="L123" s="65"/>
      <c r="M123" s="232"/>
      <c r="N123" s="232"/>
      <c r="O123" s="232"/>
      <c r="P123" s="232"/>
      <c r="AG123" s="232"/>
      <c r="AH123" s="232"/>
    </row>
    <row r="124" spans="1:34" ht="12.95" hidden="1" customHeight="1">
      <c r="A124" s="61" t="s">
        <v>133</v>
      </c>
      <c r="B124" s="63"/>
      <c r="C124" s="62"/>
      <c r="D124" s="62"/>
      <c r="E124" s="62"/>
      <c r="F124" s="232"/>
      <c r="G124" s="232"/>
      <c r="I124" s="65"/>
      <c r="J124" s="232"/>
      <c r="L124" s="65"/>
      <c r="M124" s="232"/>
      <c r="N124" s="232"/>
      <c r="O124" s="232"/>
      <c r="P124" s="232"/>
      <c r="AG124" s="232"/>
      <c r="AH124" s="232"/>
    </row>
    <row r="125" spans="1:34" ht="12.95" hidden="1" customHeight="1">
      <c r="A125" s="61" t="s">
        <v>134</v>
      </c>
      <c r="B125" s="63"/>
      <c r="C125" s="62"/>
      <c r="D125" s="62"/>
      <c r="E125" s="62"/>
      <c r="F125" s="232"/>
      <c r="G125" s="232"/>
      <c r="I125" s="65"/>
      <c r="J125" s="232"/>
      <c r="L125" s="65"/>
      <c r="M125" s="232"/>
      <c r="N125" s="232"/>
      <c r="O125" s="232"/>
      <c r="P125" s="232"/>
      <c r="AG125" s="232"/>
      <c r="AH125" s="232"/>
    </row>
    <row r="126" spans="1:34" ht="12.95" hidden="1" customHeight="1">
      <c r="A126" s="62"/>
      <c r="B126" s="232"/>
      <c r="C126" s="62"/>
      <c r="D126" s="62"/>
      <c r="E126" s="62"/>
      <c r="F126" s="232"/>
      <c r="G126" s="232"/>
      <c r="I126" s="65"/>
      <c r="J126" s="232"/>
      <c r="L126" s="65"/>
      <c r="M126" s="232"/>
      <c r="N126" s="232"/>
      <c r="O126" s="232"/>
      <c r="P126" s="232"/>
      <c r="AG126" s="232"/>
      <c r="AH126" s="232"/>
    </row>
    <row r="127" spans="1:34" ht="12.95" hidden="1" customHeight="1">
      <c r="A127" s="130" t="s">
        <v>190</v>
      </c>
      <c r="B127" s="233" t="s">
        <v>191</v>
      </c>
      <c r="C127" s="62"/>
      <c r="D127" s="62"/>
      <c r="E127" s="62"/>
      <c r="F127" s="232"/>
      <c r="G127" s="232"/>
      <c r="I127" s="65"/>
      <c r="J127" s="232"/>
      <c r="L127" s="65"/>
      <c r="M127" s="232"/>
      <c r="N127" s="232"/>
      <c r="O127" s="232"/>
      <c r="P127" s="232"/>
      <c r="AG127" s="232"/>
      <c r="AH127" s="232"/>
    </row>
    <row r="128" spans="1:34" ht="12.95" hidden="1" customHeight="1">
      <c r="A128" s="59" t="s">
        <v>119</v>
      </c>
      <c r="B128" s="63"/>
      <c r="C128" s="62"/>
      <c r="D128" s="62"/>
      <c r="E128" s="62"/>
      <c r="F128" s="232"/>
      <c r="G128" s="232"/>
      <c r="I128" s="65"/>
      <c r="J128" s="232"/>
      <c r="L128" s="65"/>
      <c r="M128" s="232"/>
      <c r="N128" s="232"/>
      <c r="O128" s="232"/>
      <c r="P128" s="232"/>
      <c r="AG128" s="232"/>
      <c r="AH128" s="232"/>
    </row>
    <row r="129" spans="1:34" ht="12.95" hidden="1" customHeight="1">
      <c r="A129" s="60" t="s">
        <v>126</v>
      </c>
      <c r="B129" s="63"/>
      <c r="C129" s="62"/>
      <c r="D129" s="62"/>
      <c r="E129" s="62"/>
      <c r="F129" s="232"/>
      <c r="G129" s="232"/>
      <c r="I129" s="65"/>
      <c r="J129" s="232"/>
      <c r="L129" s="67"/>
      <c r="M129" s="232"/>
      <c r="N129" s="232"/>
      <c r="O129" s="232"/>
      <c r="P129" s="232"/>
      <c r="AG129" s="232"/>
      <c r="AH129" s="232"/>
    </row>
    <row r="130" spans="1:34" ht="12.95" hidden="1" customHeight="1">
      <c r="A130" s="60" t="s">
        <v>127</v>
      </c>
      <c r="B130" s="63"/>
      <c r="C130" s="62"/>
      <c r="D130" s="62"/>
      <c r="E130" s="62"/>
      <c r="F130" s="232"/>
      <c r="G130" s="232"/>
      <c r="H130" s="232"/>
      <c r="I130" s="62"/>
      <c r="J130" s="232"/>
      <c r="K130" s="62"/>
      <c r="L130" s="232"/>
      <c r="M130" s="232"/>
      <c r="N130" s="232"/>
      <c r="O130" s="232"/>
      <c r="P130" s="232"/>
    </row>
    <row r="131" spans="1:34" ht="12.95" hidden="1" customHeight="1">
      <c r="A131" s="60" t="s">
        <v>128</v>
      </c>
      <c r="B131" s="63"/>
      <c r="C131" s="62"/>
      <c r="D131" s="232"/>
      <c r="F131" s="232"/>
      <c r="G131" s="232"/>
      <c r="H131" s="232"/>
      <c r="I131" s="232"/>
      <c r="J131" s="232"/>
      <c r="K131" s="62"/>
      <c r="L131" s="232"/>
      <c r="M131" s="232"/>
      <c r="N131" s="232"/>
      <c r="O131" s="232"/>
      <c r="P131" s="232"/>
    </row>
    <row r="132" spans="1:34" ht="12.95" hidden="1" customHeight="1">
      <c r="A132" s="232" t="s">
        <v>129</v>
      </c>
      <c r="B132" s="63"/>
      <c r="C132" s="232"/>
      <c r="D132" s="232"/>
      <c r="F132" s="232"/>
      <c r="G132" s="232"/>
      <c r="H132" s="232"/>
      <c r="I132" s="232"/>
      <c r="J132" s="232"/>
      <c r="K132" s="62"/>
      <c r="L132" s="232"/>
      <c r="M132" s="232"/>
      <c r="N132" s="232"/>
      <c r="O132" s="232"/>
      <c r="P132" s="232"/>
    </row>
    <row r="133" spans="1:34" ht="12.95" hidden="1" customHeight="1">
      <c r="A133" s="232" t="s">
        <v>130</v>
      </c>
      <c r="B133" s="63"/>
      <c r="C133" s="232"/>
      <c r="D133" s="232"/>
      <c r="F133" s="232"/>
      <c r="G133" s="232"/>
      <c r="H133" s="232"/>
      <c r="I133" s="232"/>
      <c r="J133" s="232"/>
      <c r="K133" s="62"/>
      <c r="L133" s="232"/>
      <c r="M133" s="232"/>
      <c r="N133" s="232"/>
      <c r="O133" s="232"/>
      <c r="P133" s="232"/>
    </row>
    <row r="134" spans="1:34" ht="12.95" hidden="1" customHeight="1">
      <c r="A134" s="232" t="s">
        <v>131</v>
      </c>
      <c r="B134" s="63"/>
      <c r="C134" s="232"/>
      <c r="D134" s="232"/>
      <c r="F134" s="232"/>
      <c r="G134" s="232"/>
      <c r="H134" s="232"/>
      <c r="I134" s="232"/>
      <c r="J134" s="232"/>
      <c r="K134" s="62"/>
      <c r="L134" s="232"/>
      <c r="M134" s="232"/>
      <c r="N134" s="232"/>
      <c r="O134" s="232"/>
      <c r="P134" s="232"/>
    </row>
    <row r="135" spans="1:34" ht="12.95" hidden="1" customHeight="1">
      <c r="A135" s="60" t="s">
        <v>132</v>
      </c>
      <c r="B135" s="232"/>
      <c r="C135" s="232"/>
      <c r="D135" s="232"/>
      <c r="F135" s="232"/>
      <c r="G135" s="232"/>
      <c r="H135" s="232"/>
      <c r="I135" s="232"/>
      <c r="J135" s="232"/>
      <c r="K135" s="232"/>
      <c r="L135" s="232"/>
      <c r="M135" s="232"/>
      <c r="N135" s="232"/>
      <c r="O135" s="232"/>
      <c r="P135" s="232"/>
    </row>
    <row r="136" spans="1:34" ht="12.95" hidden="1" customHeight="1">
      <c r="A136" s="61" t="s">
        <v>133</v>
      </c>
      <c r="B136" s="232"/>
      <c r="C136" s="232"/>
      <c r="D136" s="232"/>
      <c r="F136" s="232"/>
      <c r="G136" s="232"/>
      <c r="H136" s="232"/>
      <c r="I136" s="232"/>
      <c r="J136" s="232"/>
      <c r="K136" s="232"/>
      <c r="L136" s="232"/>
      <c r="M136" s="232"/>
      <c r="N136" s="232"/>
      <c r="O136" s="232"/>
      <c r="P136" s="232"/>
    </row>
    <row r="137" spans="1:34" ht="12.95" hidden="1" customHeight="1">
      <c r="A137" s="61" t="s">
        <v>134</v>
      </c>
      <c r="B137" s="232"/>
      <c r="C137" s="232"/>
      <c r="D137" s="232"/>
      <c r="F137" s="232"/>
      <c r="G137" s="232"/>
      <c r="H137" s="232"/>
      <c r="I137" s="232"/>
      <c r="J137" s="232"/>
      <c r="K137" s="232"/>
      <c r="M137" s="232"/>
      <c r="N137" s="232"/>
      <c r="O137" s="232"/>
      <c r="P137" s="232"/>
      <c r="AG137" s="232"/>
      <c r="AH137" s="232"/>
    </row>
    <row r="138" spans="1:34" ht="12.95" hidden="1" customHeight="1">
      <c r="A138" s="55"/>
      <c r="B138" s="232"/>
      <c r="C138" s="232"/>
      <c r="D138" s="232"/>
      <c r="F138" s="232"/>
      <c r="G138" s="232"/>
      <c r="H138" s="232"/>
      <c r="I138" s="232"/>
      <c r="J138" s="232"/>
      <c r="K138" s="3"/>
      <c r="M138" s="232"/>
      <c r="N138" s="232"/>
      <c r="O138" s="232"/>
      <c r="P138" s="232"/>
    </row>
    <row r="139" spans="1:34" ht="12.95" hidden="1" customHeight="1">
      <c r="A139" s="232"/>
      <c r="B139" s="232"/>
      <c r="C139" s="62"/>
      <c r="D139" s="62"/>
      <c r="E139" s="62"/>
      <c r="F139" s="232"/>
      <c r="G139" s="232"/>
      <c r="H139" s="232"/>
      <c r="I139" s="62"/>
      <c r="J139" s="232"/>
      <c r="K139" s="62"/>
      <c r="M139" s="232"/>
      <c r="N139" s="232"/>
      <c r="O139" s="232"/>
      <c r="P139" s="232"/>
    </row>
    <row r="140" spans="1:34" ht="12.95" hidden="1" customHeight="1">
      <c r="A140" s="232"/>
      <c r="B140" s="232"/>
      <c r="C140" s="62"/>
      <c r="D140" s="62"/>
      <c r="E140" s="62"/>
      <c r="F140" s="232"/>
      <c r="G140" s="232"/>
      <c r="H140" s="232"/>
      <c r="I140" s="62"/>
      <c r="J140" s="232"/>
      <c r="K140" s="62"/>
      <c r="M140" s="232"/>
      <c r="N140" s="232"/>
      <c r="O140" s="232"/>
      <c r="P140" s="232"/>
    </row>
    <row r="141" spans="1:34" ht="12.95" hidden="1" customHeight="1">
      <c r="A141" s="232"/>
      <c r="B141" s="232"/>
      <c r="C141" s="62"/>
      <c r="D141" s="62"/>
      <c r="E141" s="62"/>
      <c r="F141" s="232"/>
      <c r="G141" s="232"/>
      <c r="H141" s="232"/>
      <c r="I141" s="62"/>
      <c r="J141" s="232"/>
      <c r="K141" s="62"/>
      <c r="M141" s="232"/>
      <c r="N141" s="232"/>
      <c r="O141" s="232"/>
      <c r="P141" s="232"/>
    </row>
    <row r="142" spans="1:34" ht="12.95" hidden="1" customHeight="1">
      <c r="A142" s="62"/>
      <c r="B142" s="232"/>
      <c r="C142" s="62"/>
      <c r="D142" s="62"/>
      <c r="E142" s="62"/>
      <c r="F142" s="232"/>
      <c r="G142" s="232"/>
      <c r="H142" s="232"/>
      <c r="I142" s="62"/>
      <c r="J142" s="232"/>
      <c r="K142" s="62"/>
      <c r="M142" s="232"/>
      <c r="N142" s="232"/>
      <c r="O142" s="232"/>
      <c r="P142" s="232"/>
    </row>
    <row r="143" spans="1:34" ht="12.95" hidden="1" customHeight="1">
      <c r="A143" s="62"/>
      <c r="B143" s="232"/>
      <c r="C143" s="62"/>
      <c r="D143" s="62"/>
      <c r="E143" s="62"/>
      <c r="F143" s="232"/>
      <c r="G143" s="232"/>
      <c r="H143" s="232"/>
      <c r="I143" s="62"/>
      <c r="J143" s="232"/>
      <c r="K143" s="62"/>
      <c r="M143" s="232"/>
      <c r="N143" s="232"/>
      <c r="O143" s="232"/>
      <c r="P143" s="232"/>
    </row>
    <row r="144" spans="1:34" ht="12.95" hidden="1" customHeight="1">
      <c r="A144" s="62"/>
      <c r="B144" s="1"/>
      <c r="C144" s="62"/>
      <c r="D144" s="62"/>
      <c r="E144" s="62"/>
      <c r="F144" s="232"/>
      <c r="G144" s="232"/>
      <c r="H144" s="232"/>
      <c r="I144" s="62"/>
      <c r="J144" s="1"/>
      <c r="K144" s="62"/>
      <c r="M144" s="232"/>
      <c r="N144" s="232"/>
      <c r="O144" s="232"/>
      <c r="P144" s="232"/>
    </row>
    <row r="145" spans="1:34" ht="12.95" hidden="1" customHeight="1">
      <c r="A145" s="62"/>
      <c r="B145" s="232"/>
      <c r="C145" s="62"/>
      <c r="D145" s="62"/>
      <c r="E145" s="62"/>
      <c r="F145" s="232"/>
      <c r="G145" s="232"/>
      <c r="H145" s="232"/>
      <c r="I145" s="62"/>
      <c r="J145" s="1"/>
      <c r="K145" s="62"/>
      <c r="M145" s="232"/>
      <c r="N145" s="232"/>
      <c r="O145" s="232"/>
      <c r="P145" s="232"/>
    </row>
    <row r="146" spans="1:34" ht="12.95" hidden="1" customHeight="1">
      <c r="A146" s="62"/>
      <c r="B146" s="232"/>
      <c r="C146" s="62"/>
      <c r="D146" s="62"/>
      <c r="E146" s="62"/>
      <c r="F146" s="232"/>
      <c r="G146" s="232"/>
      <c r="H146" s="232"/>
      <c r="I146" s="62"/>
      <c r="J146" s="1"/>
      <c r="K146" s="62"/>
      <c r="M146" s="232"/>
      <c r="N146" s="232"/>
      <c r="O146" s="232"/>
      <c r="P146" s="232"/>
      <c r="AG146" s="232"/>
      <c r="AH146" s="232"/>
    </row>
    <row r="147" spans="1:34" ht="12.95" hidden="1" customHeight="1">
      <c r="A147" s="62"/>
      <c r="B147" s="232"/>
      <c r="C147" s="62"/>
      <c r="D147" s="62"/>
      <c r="E147" s="62"/>
      <c r="F147" s="232"/>
      <c r="G147" s="232"/>
      <c r="H147" s="232"/>
      <c r="I147" s="62"/>
      <c r="J147" s="1"/>
      <c r="K147" s="62"/>
      <c r="M147" s="232"/>
      <c r="N147" s="232"/>
      <c r="O147" s="232"/>
      <c r="P147" s="232"/>
      <c r="AG147" s="232"/>
      <c r="AH147" s="232"/>
    </row>
    <row r="148" spans="1:34" ht="12.95" hidden="1" customHeight="1">
      <c r="A148" s="62"/>
      <c r="B148" s="232"/>
      <c r="C148" s="62"/>
      <c r="D148" s="62"/>
      <c r="E148" s="62"/>
      <c r="F148" s="232"/>
      <c r="G148" s="232"/>
      <c r="H148" s="232"/>
      <c r="I148" s="62"/>
      <c r="J148" s="1"/>
      <c r="K148" s="62"/>
      <c r="L148" s="232"/>
      <c r="M148" s="232"/>
      <c r="N148" s="232"/>
      <c r="O148" s="232"/>
      <c r="P148" s="232"/>
      <c r="AG148" s="232"/>
      <c r="AH148" s="232"/>
    </row>
    <row r="149" spans="1:34" ht="12.95" hidden="1" customHeight="1">
      <c r="A149" s="62"/>
      <c r="B149" s="232"/>
      <c r="C149" s="62"/>
      <c r="D149" s="62"/>
      <c r="E149" s="62"/>
      <c r="F149" s="232"/>
      <c r="G149" s="232"/>
      <c r="H149" s="232"/>
      <c r="I149" s="62"/>
      <c r="J149" s="1"/>
      <c r="K149" s="62"/>
      <c r="L149" s="232"/>
      <c r="M149" s="232"/>
      <c r="N149" s="232"/>
      <c r="O149" s="232"/>
      <c r="P149" s="232"/>
      <c r="AG149" s="232"/>
      <c r="AH149" s="232"/>
    </row>
    <row r="150" spans="1:34" ht="12.95" hidden="1" customHeight="1">
      <c r="A150" s="62"/>
      <c r="B150" s="232"/>
      <c r="C150" s="62"/>
      <c r="D150" s="62"/>
      <c r="E150" s="62"/>
      <c r="F150" s="232"/>
      <c r="G150" s="232"/>
      <c r="H150" s="232"/>
      <c r="I150" s="62"/>
      <c r="J150" s="1"/>
      <c r="K150" s="62"/>
      <c r="M150" s="232"/>
      <c r="N150" s="232"/>
      <c r="O150" s="232"/>
      <c r="P150" s="232"/>
      <c r="AG150" s="232"/>
      <c r="AH150" s="232"/>
    </row>
    <row r="151" spans="1:34" ht="12.95" hidden="1" customHeight="1">
      <c r="A151" s="55"/>
      <c r="B151" s="232"/>
      <c r="C151" s="62"/>
      <c r="D151" s="62"/>
      <c r="E151" s="62"/>
      <c r="F151" s="232"/>
      <c r="G151" s="232"/>
      <c r="H151" s="232"/>
      <c r="I151" s="62"/>
      <c r="J151" s="1"/>
      <c r="K151" s="62"/>
      <c r="M151" s="232"/>
      <c r="N151" s="232"/>
      <c r="O151" s="232"/>
      <c r="P151" s="232"/>
      <c r="AG151" s="232"/>
      <c r="AH151" s="232"/>
    </row>
    <row r="152" spans="1:34" ht="12.95" hidden="1" customHeight="1">
      <c r="A152" s="55"/>
      <c r="B152" s="232"/>
      <c r="C152" s="232"/>
      <c r="D152" s="232"/>
      <c r="F152" s="232"/>
      <c r="G152" s="232"/>
      <c r="H152" s="232"/>
      <c r="I152" s="232"/>
      <c r="J152" s="1"/>
      <c r="K152" s="232"/>
      <c r="M152" s="232"/>
      <c r="N152" s="232"/>
      <c r="O152" s="232"/>
      <c r="P152" s="232"/>
      <c r="AG152" s="232"/>
      <c r="AH152" s="232"/>
    </row>
    <row r="153" spans="1:34" ht="12.95" hidden="1" customHeight="1">
      <c r="A153" s="62"/>
      <c r="B153" s="232"/>
      <c r="C153" s="232"/>
      <c r="D153" s="232"/>
      <c r="F153" s="232"/>
      <c r="G153" s="232"/>
      <c r="H153" s="232"/>
      <c r="I153" s="232"/>
      <c r="J153" s="1"/>
      <c r="K153" s="232"/>
      <c r="L153" s="232"/>
      <c r="M153" s="232"/>
      <c r="N153" s="232"/>
      <c r="O153" s="232"/>
      <c r="P153" s="232"/>
      <c r="AG153" s="232"/>
      <c r="AH153" s="232"/>
    </row>
    <row r="154" spans="1:34" ht="12.95" hidden="1" customHeight="1">
      <c r="A154" s="62"/>
      <c r="B154" s="232"/>
      <c r="C154" s="62"/>
      <c r="D154" s="232"/>
      <c r="I154" s="232"/>
      <c r="J154" s="1"/>
      <c r="K154" s="232"/>
      <c r="L154" s="232"/>
      <c r="M154" s="232"/>
      <c r="N154" s="232"/>
      <c r="O154" s="232"/>
      <c r="P154" s="232"/>
      <c r="AG154" s="232"/>
      <c r="AH154" s="232"/>
    </row>
    <row r="155" spans="1:34" ht="12.95" hidden="1" customHeight="1">
      <c r="A155" s="232"/>
      <c r="B155" s="232"/>
      <c r="C155" s="62"/>
      <c r="D155" s="232"/>
      <c r="I155" s="232"/>
      <c r="J155" s="1"/>
      <c r="K155" s="232"/>
      <c r="L155" s="232"/>
      <c r="M155" s="232"/>
      <c r="N155" s="232"/>
      <c r="O155" s="232"/>
      <c r="P155" s="232"/>
      <c r="AG155" s="232"/>
      <c r="AH155" s="232"/>
    </row>
    <row r="156" spans="1:34" hidden="1">
      <c r="A156" s="232"/>
      <c r="B156" s="232"/>
      <c r="C156" s="232"/>
      <c r="D156" s="232"/>
      <c r="I156" s="232"/>
      <c r="J156" s="1"/>
      <c r="K156" s="232"/>
      <c r="L156" s="232"/>
      <c r="M156" s="232"/>
      <c r="N156" s="232"/>
      <c r="O156" s="232"/>
      <c r="P156" s="232"/>
      <c r="AG156" s="232"/>
      <c r="AH156" s="232"/>
    </row>
    <row r="157" spans="1:34" hidden="1">
      <c r="A157" s="232"/>
      <c r="B157" s="232"/>
      <c r="C157" s="232"/>
      <c r="D157" s="232"/>
      <c r="I157" s="232"/>
      <c r="J157" s="1"/>
      <c r="K157" s="232"/>
      <c r="L157" s="232"/>
      <c r="M157" s="232"/>
      <c r="N157" s="232"/>
      <c r="O157" s="232"/>
      <c r="P157" s="232"/>
      <c r="AG157" s="232"/>
      <c r="AH157" s="232"/>
    </row>
    <row r="158" spans="1:34" hidden="1">
      <c r="A158" s="232"/>
      <c r="B158" s="232"/>
      <c r="C158" s="232"/>
      <c r="D158" s="232"/>
      <c r="I158" s="232"/>
      <c r="J158" s="1"/>
      <c r="K158" s="3"/>
      <c r="L158" s="232"/>
      <c r="M158" s="232"/>
      <c r="N158" s="232"/>
      <c r="O158" s="232"/>
      <c r="P158" s="232"/>
      <c r="AG158" s="232"/>
      <c r="AH158" s="232"/>
    </row>
    <row r="159" spans="1:34" hidden="1">
      <c r="A159" s="232"/>
      <c r="B159" s="232"/>
      <c r="C159" s="232"/>
      <c r="D159" s="232"/>
      <c r="I159" s="232"/>
      <c r="J159" s="1"/>
      <c r="K159" s="232"/>
      <c r="L159" s="232"/>
      <c r="M159" s="232"/>
      <c r="N159" s="232"/>
      <c r="O159" s="232"/>
      <c r="P159" s="232"/>
      <c r="AG159" s="232"/>
      <c r="AH159" s="232"/>
    </row>
    <row r="160" spans="1:34" hidden="1">
      <c r="A160" s="232"/>
      <c r="B160" s="232"/>
      <c r="C160" s="232"/>
      <c r="D160" s="232"/>
      <c r="I160" s="232"/>
      <c r="J160" s="1"/>
      <c r="K160" s="3"/>
      <c r="L160" s="232"/>
      <c r="M160" s="232"/>
      <c r="N160" s="232"/>
      <c r="O160" s="232"/>
      <c r="P160" s="232"/>
      <c r="AG160" s="232"/>
      <c r="AH160" s="232"/>
    </row>
    <row r="161" spans="1:34" hidden="1">
      <c r="A161" s="232"/>
      <c r="B161" s="232"/>
      <c r="C161" s="232"/>
      <c r="D161" s="232"/>
      <c r="I161" s="232"/>
      <c r="J161" s="1"/>
      <c r="K161" s="232"/>
      <c r="L161" s="232"/>
      <c r="M161" s="232"/>
      <c r="N161" s="232"/>
      <c r="O161" s="232"/>
      <c r="P161" s="232"/>
      <c r="AG161" s="232"/>
      <c r="AH161" s="232"/>
    </row>
    <row r="162" spans="1:34" hidden="1">
      <c r="A162" s="232"/>
      <c r="B162" s="232"/>
      <c r="C162" s="232"/>
      <c r="D162" s="232"/>
      <c r="I162" s="232"/>
      <c r="J162" s="1"/>
      <c r="K162" s="232"/>
      <c r="L162" s="232"/>
      <c r="M162" s="232"/>
      <c r="N162" s="232"/>
      <c r="O162" s="232"/>
      <c r="P162" s="232"/>
    </row>
    <row r="163" spans="1:34" hidden="1">
      <c r="A163" s="232"/>
      <c r="B163" s="232"/>
      <c r="C163" s="232"/>
      <c r="D163" s="232"/>
      <c r="I163" s="232"/>
      <c r="J163" s="1"/>
      <c r="K163" s="232"/>
      <c r="L163" s="232"/>
      <c r="M163" s="232"/>
      <c r="N163" s="232"/>
      <c r="O163" s="232"/>
      <c r="P163" s="232"/>
    </row>
    <row r="164" spans="1:34" hidden="1">
      <c r="A164" s="232"/>
      <c r="B164" s="232"/>
      <c r="C164" s="68"/>
      <c r="D164" s="232"/>
      <c r="I164" s="232"/>
      <c r="J164" s="1"/>
      <c r="K164" s="232"/>
      <c r="L164" s="232"/>
      <c r="M164" s="232"/>
      <c r="N164" s="232"/>
      <c r="O164" s="232"/>
      <c r="P164" s="232"/>
    </row>
    <row r="165" spans="1:34" hidden="1">
      <c r="A165" s="232"/>
      <c r="B165" s="232"/>
      <c r="C165" s="68"/>
      <c r="D165" s="232"/>
      <c r="I165" s="232"/>
      <c r="J165" s="1"/>
      <c r="K165" s="232"/>
      <c r="L165" s="232"/>
      <c r="M165" s="232"/>
      <c r="N165" s="232"/>
      <c r="O165" s="232"/>
      <c r="P165" s="232"/>
    </row>
    <row r="166" spans="1:34" hidden="1">
      <c r="A166" s="232"/>
      <c r="B166" s="232"/>
      <c r="C166" s="68"/>
      <c r="D166" s="232"/>
      <c r="I166" s="232"/>
      <c r="J166" s="1"/>
      <c r="K166" s="232"/>
      <c r="L166" s="232"/>
      <c r="M166" s="232"/>
      <c r="N166" s="232"/>
      <c r="O166" s="232"/>
      <c r="P166" s="232"/>
    </row>
    <row r="167" spans="1:34" hidden="1">
      <c r="A167" s="232"/>
      <c r="B167" s="232"/>
      <c r="C167" s="68"/>
      <c r="D167" s="232"/>
      <c r="I167" s="232"/>
      <c r="J167" s="1"/>
      <c r="K167" s="232"/>
      <c r="L167" s="232"/>
      <c r="M167" s="232"/>
      <c r="N167" s="232"/>
      <c r="O167" s="232"/>
      <c r="P167" s="232"/>
    </row>
    <row r="168" spans="1:34" hidden="1">
      <c r="A168" s="68"/>
      <c r="B168" s="232"/>
      <c r="C168" s="55"/>
      <c r="D168" s="232"/>
      <c r="I168" s="232"/>
      <c r="J168" s="1"/>
      <c r="K168" s="3"/>
      <c r="L168" s="232"/>
      <c r="M168" s="232"/>
      <c r="N168" s="232"/>
      <c r="O168" s="232"/>
      <c r="P168" s="232"/>
    </row>
    <row r="169" spans="1:34" hidden="1">
      <c r="A169" s="68"/>
      <c r="B169" s="232"/>
      <c r="C169" s="55"/>
      <c r="D169" s="232"/>
      <c r="I169" s="232"/>
      <c r="J169" s="1"/>
      <c r="K169" s="3"/>
      <c r="L169" s="232"/>
      <c r="M169" s="55"/>
      <c r="N169" s="232"/>
      <c r="O169" s="232"/>
      <c r="P169" s="232"/>
    </row>
    <row r="170" spans="1:34" hidden="1">
      <c r="A170" s="68"/>
      <c r="B170" s="232"/>
      <c r="C170" s="55"/>
      <c r="D170" s="232"/>
      <c r="I170" s="232"/>
      <c r="J170" s="1"/>
      <c r="K170" s="3"/>
      <c r="L170" s="232"/>
      <c r="M170" s="55"/>
      <c r="N170" s="232"/>
      <c r="O170" s="232"/>
      <c r="P170" s="232"/>
    </row>
    <row r="171" spans="1:34" hidden="1">
      <c r="A171" s="68"/>
      <c r="B171" s="232"/>
      <c r="C171" s="55"/>
      <c r="D171" s="232"/>
      <c r="I171" s="232"/>
      <c r="J171" s="1"/>
      <c r="K171" s="3"/>
      <c r="L171" s="232"/>
      <c r="M171" s="232"/>
      <c r="N171" s="232"/>
      <c r="O171" s="232"/>
      <c r="P171" s="232"/>
    </row>
    <row r="172" spans="1:34" hidden="1">
      <c r="A172" s="55"/>
      <c r="B172" s="232"/>
      <c r="C172" s="55"/>
      <c r="D172" s="232"/>
      <c r="I172" s="232"/>
      <c r="J172" s="1"/>
      <c r="K172" s="3"/>
      <c r="L172" s="232"/>
      <c r="M172" s="232"/>
      <c r="N172" s="232"/>
      <c r="O172" s="232"/>
      <c r="P172" s="232"/>
    </row>
    <row r="173" spans="1:34" hidden="1">
      <c r="A173" s="55"/>
      <c r="B173" s="232"/>
      <c r="C173" s="55"/>
      <c r="D173" s="232"/>
      <c r="I173" s="232"/>
      <c r="J173" s="1"/>
      <c r="K173" s="3"/>
      <c r="L173" s="232"/>
      <c r="M173" s="55"/>
      <c r="N173" s="232"/>
      <c r="O173" s="232"/>
      <c r="P173" s="232"/>
      <c r="AG173" s="232"/>
      <c r="AH173" s="232"/>
    </row>
    <row r="174" spans="1:34" hidden="1">
      <c r="A174" s="55"/>
      <c r="B174" s="232"/>
      <c r="C174" s="232"/>
      <c r="D174" s="232"/>
      <c r="I174" s="232"/>
      <c r="J174" s="1"/>
      <c r="K174" s="3"/>
      <c r="M174" s="55"/>
      <c r="N174" s="232"/>
      <c r="O174" s="232"/>
      <c r="P174" s="232"/>
      <c r="AG174" s="232"/>
      <c r="AH174" s="232"/>
    </row>
    <row r="175" spans="1:34" hidden="1">
      <c r="A175" s="55"/>
      <c r="B175" s="232"/>
      <c r="C175" s="232"/>
      <c r="D175" s="232"/>
      <c r="I175" s="232"/>
      <c r="J175" s="1"/>
      <c r="K175" s="3"/>
      <c r="M175" s="55"/>
      <c r="N175" s="232"/>
      <c r="O175" s="232"/>
      <c r="P175" s="232"/>
      <c r="AG175" s="232"/>
      <c r="AH175" s="232"/>
    </row>
    <row r="176" spans="1:34" hidden="1">
      <c r="A176" s="55"/>
      <c r="B176" s="232"/>
      <c r="C176" s="232"/>
      <c r="D176" s="232"/>
      <c r="I176" s="232"/>
      <c r="J176" s="1"/>
      <c r="K176" s="3"/>
      <c r="M176" s="232"/>
      <c r="N176" s="232"/>
      <c r="O176" s="232"/>
      <c r="P176" s="232"/>
      <c r="AG176" s="232"/>
      <c r="AH176" s="232"/>
    </row>
    <row r="177" spans="10:34" hidden="1">
      <c r="J177" s="1"/>
      <c r="K177" s="3"/>
      <c r="M177" s="232"/>
      <c r="N177" s="232"/>
      <c r="O177" s="232"/>
      <c r="P177" s="232"/>
      <c r="AG177" s="232"/>
      <c r="AH177" s="232"/>
    </row>
    <row r="178" spans="10:34" hidden="1">
      <c r="J178" s="1"/>
      <c r="K178" s="3"/>
      <c r="M178" s="232"/>
      <c r="N178" s="232"/>
      <c r="O178" s="232"/>
      <c r="P178" s="232"/>
      <c r="AG178" s="232"/>
      <c r="AH178" s="232"/>
    </row>
    <row r="179" spans="10:34" hidden="1">
      <c r="J179" s="1"/>
      <c r="K179" s="3"/>
      <c r="M179" s="232"/>
      <c r="N179" s="232"/>
      <c r="O179" s="232"/>
      <c r="P179" s="232"/>
      <c r="AG179" s="232"/>
      <c r="AH179" s="232"/>
    </row>
    <row r="180" spans="10:34" hidden="1">
      <c r="J180" s="1"/>
      <c r="K180" s="3"/>
      <c r="M180" s="232"/>
      <c r="N180" s="232"/>
      <c r="O180" s="232"/>
      <c r="P180" s="232"/>
      <c r="AG180" s="232"/>
      <c r="AH180" s="232"/>
    </row>
    <row r="181" spans="10:34" hidden="1">
      <c r="J181" s="1"/>
      <c r="K181" s="3"/>
      <c r="M181" s="232"/>
      <c r="N181" s="232"/>
      <c r="O181" s="232"/>
      <c r="P181" s="232"/>
      <c r="AG181" s="232"/>
      <c r="AH181" s="232"/>
    </row>
    <row r="182" spans="10:34" hidden="1">
      <c r="J182" s="1"/>
      <c r="M182" s="232"/>
      <c r="N182" s="232"/>
      <c r="O182" s="232"/>
      <c r="P182" s="232"/>
      <c r="AG182" s="232"/>
      <c r="AH182" s="232"/>
    </row>
    <row r="183" spans="10:34" hidden="1">
      <c r="J183" s="1"/>
      <c r="M183" s="232"/>
      <c r="N183" s="232"/>
      <c r="O183" s="232"/>
      <c r="P183" s="232"/>
      <c r="AG183" s="232"/>
      <c r="AH183" s="232"/>
    </row>
    <row r="184" spans="10:34" hidden="1">
      <c r="J184" s="1"/>
      <c r="M184" s="232"/>
      <c r="N184" s="232"/>
      <c r="O184" s="232"/>
      <c r="P184" s="232"/>
      <c r="R184" s="121"/>
      <c r="AG184" s="232"/>
      <c r="AH184" s="232"/>
    </row>
    <row r="185" spans="10:34" hidden="1">
      <c r="L185" s="232"/>
      <c r="M185" s="232"/>
      <c r="N185" s="232"/>
      <c r="O185" s="232"/>
      <c r="P185" s="232"/>
      <c r="AG185" s="232"/>
      <c r="AH185" s="232"/>
    </row>
    <row r="186" spans="10:34" hidden="1">
      <c r="L186" s="232"/>
      <c r="M186" s="232"/>
      <c r="N186" s="232"/>
      <c r="O186" s="232"/>
      <c r="P186" s="232"/>
      <c r="AG186" s="232"/>
      <c r="AH186" s="232"/>
    </row>
    <row r="187" spans="10:34" hidden="1">
      <c r="L187" s="232"/>
      <c r="M187" s="232"/>
      <c r="N187" s="232"/>
      <c r="O187" s="232"/>
      <c r="P187" s="232"/>
      <c r="R187" s="121"/>
      <c r="AG187" s="232"/>
      <c r="AH187" s="232"/>
    </row>
    <row r="188" spans="10:34" hidden="1">
      <c r="L188" s="232"/>
      <c r="M188" s="232"/>
      <c r="N188" s="232"/>
      <c r="O188" s="232"/>
      <c r="P188" s="232"/>
      <c r="R188" s="121"/>
      <c r="AG188" s="232"/>
      <c r="AH188" s="232"/>
    </row>
    <row r="189" spans="10:34" hidden="1">
      <c r="L189" s="232"/>
      <c r="M189" s="232"/>
      <c r="N189" s="232"/>
      <c r="O189" s="232"/>
      <c r="P189" s="232"/>
      <c r="R189" s="121"/>
      <c r="AG189" s="232"/>
      <c r="AH189" s="232"/>
    </row>
    <row r="190" spans="10:34" hidden="1">
      <c r="L190" s="232"/>
      <c r="M190" s="232"/>
      <c r="N190" s="232"/>
      <c r="O190" s="232"/>
      <c r="P190" s="232"/>
      <c r="AG190" s="232"/>
      <c r="AH190" s="232"/>
    </row>
    <row r="191" spans="10:34" hidden="1">
      <c r="L191" s="232"/>
      <c r="M191" s="232"/>
      <c r="N191" s="232"/>
      <c r="O191" s="232"/>
      <c r="P191" s="232"/>
      <c r="AG191" s="232"/>
      <c r="AH191" s="232"/>
    </row>
    <row r="192" spans="10:34" hidden="1">
      <c r="L192" s="232"/>
      <c r="M192" s="232"/>
      <c r="N192" s="232"/>
      <c r="O192" s="232"/>
      <c r="P192" s="232"/>
      <c r="AG192" s="232"/>
      <c r="AH192" s="232"/>
    </row>
    <row r="193" spans="12:34" hidden="1">
      <c r="L193" s="232"/>
      <c r="M193" s="232"/>
      <c r="N193" s="232"/>
      <c r="O193" s="232"/>
      <c r="P193" s="232"/>
      <c r="AG193" s="232"/>
      <c r="AH193" s="232"/>
    </row>
    <row r="194" spans="12:34" hidden="1">
      <c r="L194" s="232"/>
      <c r="M194" s="232"/>
      <c r="N194" s="232"/>
      <c r="O194" s="232"/>
      <c r="P194" s="232"/>
      <c r="AG194" s="232"/>
      <c r="AH194" s="232"/>
    </row>
    <row r="195" spans="12:34" hidden="1">
      <c r="L195" s="232"/>
      <c r="M195" s="232"/>
      <c r="N195" s="232"/>
      <c r="O195" s="232"/>
      <c r="P195" s="232"/>
      <c r="AG195" s="232"/>
      <c r="AH195" s="232"/>
    </row>
    <row r="196" spans="12:34" hidden="1">
      <c r="L196" s="232"/>
      <c r="M196" s="232"/>
      <c r="N196" s="232"/>
      <c r="O196" s="232"/>
      <c r="P196" s="232"/>
      <c r="AG196" s="232"/>
      <c r="AH196" s="232"/>
    </row>
    <row r="197" spans="12:34" hidden="1">
      <c r="L197" s="232"/>
      <c r="M197" s="232"/>
      <c r="N197" s="232"/>
      <c r="O197" s="232"/>
      <c r="P197" s="232"/>
      <c r="AG197" s="232"/>
      <c r="AH197" s="232"/>
    </row>
    <row r="198" spans="12:34" hidden="1">
      <c r="L198" s="232"/>
      <c r="M198" s="232"/>
      <c r="N198" s="232"/>
      <c r="O198" s="232"/>
      <c r="P198" s="232"/>
      <c r="AG198" s="232"/>
      <c r="AH198" s="232"/>
    </row>
    <row r="199" spans="12:34" hidden="1">
      <c r="L199" s="232"/>
      <c r="M199" s="232"/>
      <c r="N199" s="232"/>
      <c r="O199" s="232"/>
      <c r="P199" s="232"/>
      <c r="AG199" s="232"/>
      <c r="AH199" s="232"/>
    </row>
    <row r="200" spans="12:34" hidden="1">
      <c r="L200" s="232"/>
      <c r="M200" s="232"/>
      <c r="N200" s="232"/>
      <c r="O200" s="232"/>
      <c r="P200" s="232"/>
      <c r="AG200" s="232"/>
      <c r="AH200" s="232"/>
    </row>
    <row r="201" spans="12:34" hidden="1">
      <c r="L201" s="232"/>
      <c r="M201" s="232"/>
      <c r="N201" s="232"/>
      <c r="O201" s="232"/>
      <c r="P201" s="232"/>
      <c r="AG201" s="232"/>
      <c r="AH201" s="232"/>
    </row>
    <row r="202" spans="12:34" hidden="1">
      <c r="L202" s="232"/>
      <c r="M202" s="232"/>
      <c r="N202" s="232"/>
      <c r="O202" s="232"/>
      <c r="P202" s="232"/>
      <c r="AG202" s="232"/>
      <c r="AH202" s="232"/>
    </row>
    <row r="203" spans="12:34" hidden="1">
      <c r="L203" s="232"/>
      <c r="M203" s="232"/>
      <c r="N203" s="232"/>
      <c r="O203" s="232"/>
      <c r="P203" s="232"/>
      <c r="AG203" s="232"/>
      <c r="AH203" s="232"/>
    </row>
    <row r="204" spans="12:34" hidden="1">
      <c r="L204" s="232"/>
      <c r="M204" s="232"/>
      <c r="N204" s="232"/>
      <c r="O204" s="232"/>
      <c r="P204" s="232"/>
      <c r="AG204" s="232"/>
      <c r="AH204" s="232"/>
    </row>
    <row r="205" spans="12:34" hidden="1">
      <c r="L205" s="232"/>
      <c r="O205" s="1"/>
      <c r="P205" s="232"/>
      <c r="AG205" s="232"/>
      <c r="AH205" s="232"/>
    </row>
    <row r="206" spans="12:34" hidden="1">
      <c r="L206" s="232"/>
      <c r="O206" s="1"/>
      <c r="P206" s="232"/>
      <c r="AG206" s="232"/>
      <c r="AH206" s="232"/>
    </row>
    <row r="207" spans="12:34" hidden="1">
      <c r="L207" s="232"/>
      <c r="O207" s="1"/>
      <c r="P207" s="232"/>
      <c r="AG207" s="232"/>
      <c r="AH207" s="232"/>
    </row>
    <row r="208" spans="12:34" hidden="1">
      <c r="L208" s="232"/>
      <c r="O208" s="1"/>
      <c r="P208" s="232"/>
      <c r="AG208" s="232"/>
      <c r="AH208" s="232"/>
    </row>
    <row r="209" spans="12:34" hidden="1">
      <c r="L209" s="232"/>
      <c r="O209" s="1"/>
      <c r="P209" s="232"/>
      <c r="AG209" s="232"/>
      <c r="AH209" s="232"/>
    </row>
    <row r="210" spans="12:34" hidden="1">
      <c r="L210" s="232"/>
      <c r="O210" s="1"/>
      <c r="P210" s="232"/>
      <c r="AG210" s="232"/>
      <c r="AH210" s="232"/>
    </row>
    <row r="211" spans="12:34" hidden="1">
      <c r="L211" s="232"/>
      <c r="O211" s="1"/>
      <c r="P211" s="232"/>
      <c r="AG211" s="232"/>
      <c r="AH211" s="232"/>
    </row>
    <row r="212" spans="12:34" hidden="1">
      <c r="L212" s="232"/>
      <c r="O212" s="1"/>
      <c r="P212" s="232"/>
      <c r="AG212" s="232"/>
      <c r="AH212" s="232"/>
    </row>
    <row r="213" spans="12:34" hidden="1">
      <c r="L213" s="232"/>
      <c r="O213" s="1"/>
      <c r="P213" s="232"/>
      <c r="AG213" s="232"/>
      <c r="AH213" s="232"/>
    </row>
    <row r="214" spans="12:34" hidden="1">
      <c r="L214" s="232"/>
      <c r="O214" s="1"/>
      <c r="P214" s="232"/>
      <c r="AG214" s="232"/>
      <c r="AH214" s="232"/>
    </row>
    <row r="215" spans="12:34" hidden="1">
      <c r="L215" s="232"/>
      <c r="M215" s="232"/>
      <c r="N215" s="232"/>
      <c r="O215" s="232"/>
      <c r="P215" s="232"/>
      <c r="AG215" s="232"/>
      <c r="AH215" s="232"/>
    </row>
    <row r="216" spans="12:34" hidden="1">
      <c r="L216" s="232"/>
      <c r="M216" s="232"/>
      <c r="N216" s="232"/>
      <c r="O216" s="232"/>
      <c r="P216" s="232"/>
      <c r="AG216" s="232"/>
      <c r="AH216" s="232"/>
    </row>
    <row r="217" spans="12:34" hidden="1">
      <c r="L217" s="232"/>
      <c r="M217" s="232"/>
      <c r="N217" s="232"/>
      <c r="O217" s="232"/>
      <c r="P217" s="232"/>
      <c r="AG217" s="232"/>
      <c r="AH217" s="232"/>
    </row>
    <row r="218" spans="12:34" hidden="1">
      <c r="L218" s="232"/>
      <c r="M218" s="232"/>
      <c r="N218" s="232"/>
      <c r="O218" s="232"/>
      <c r="P218" s="232"/>
      <c r="AG218" s="232"/>
      <c r="AH218" s="232"/>
    </row>
    <row r="219" spans="12:34" hidden="1">
      <c r="P219" s="232"/>
      <c r="AG219" s="232"/>
      <c r="AH219" s="232"/>
    </row>
    <row r="220" spans="12:34" hidden="1">
      <c r="P220" s="232"/>
      <c r="AG220" s="232"/>
      <c r="AH220" s="232"/>
    </row>
    <row r="221" spans="12:34" hidden="1">
      <c r="P221" s="232"/>
      <c r="AG221" s="232"/>
      <c r="AH221" s="232"/>
    </row>
    <row r="222" spans="12:34" hidden="1">
      <c r="P222" s="232"/>
      <c r="AG222" s="232"/>
      <c r="AH222" s="232"/>
    </row>
    <row r="223" spans="12:34" hidden="1">
      <c r="P223" s="232"/>
      <c r="AG223" s="232"/>
      <c r="AH223" s="232"/>
    </row>
  </sheetData>
  <sheetProtection algorithmName="SHA-512" hashValue="/doUOItBgXY98ZteB08HBfZEV5gWy/8F3c/hdzGVm2oMnRAnOveUV4Lb+4C6IECE4ul1PWnCajqccn88PtrhxQ==" saltValue="pVjfAIfA3uc6zcC14eaj+Q==" spinCount="100000" sheet="1" selectLockedCells="1"/>
  <mergeCells count="2">
    <mergeCell ref="A1:D1"/>
    <mergeCell ref="A45:C45"/>
  </mergeCells>
  <dataValidations count="10">
    <dataValidation type="list" allowBlank="1" showInputMessage="1" showErrorMessage="1" sqref="M19:M20" xr:uid="{E8ED9B9E-F6B9-4963-B15C-07FB4AC937A9}">
      <formula1>$A$64:$A$75</formula1>
    </dataValidation>
    <dataValidation type="list" allowBlank="1" showInputMessage="1" showErrorMessage="1" sqref="M37" xr:uid="{7E2DFBCA-A735-4751-B2E5-EF7ED099CDD5}">
      <formula1>$A$128:$A$137</formula1>
    </dataValidation>
    <dataValidation type="list" allowBlank="1" showInputMessage="1" showErrorMessage="1" sqref="M35" xr:uid="{FA8B81D0-7239-4810-976A-D47402257D15}">
      <formula1>$A$118:$A$125</formula1>
    </dataValidation>
    <dataValidation type="list" allowBlank="1" showInputMessage="1" showErrorMessage="1" sqref="M30:M33" xr:uid="{158735BE-2E2D-40A9-A923-1F1F8DD5A242}">
      <formula1>$A$111:$A$115</formula1>
    </dataValidation>
    <dataValidation type="list" allowBlank="1" showInputMessage="1" showErrorMessage="1" sqref="M27:M28" xr:uid="{FEA11716-6A4A-4798-B9A7-084DA85A2EDB}">
      <formula1>$A$102:$A$108</formula1>
    </dataValidation>
    <dataValidation type="list" allowBlank="1" showInputMessage="1" showErrorMessage="1" sqref="M24:M25" xr:uid="{5C4E89BC-4FD7-4896-A53D-678430897568}">
      <formula1>$A$91:$A$99</formula1>
    </dataValidation>
    <dataValidation type="list" allowBlank="1" showInputMessage="1" showErrorMessage="1" sqref="M21:M22" xr:uid="{ED83F3BA-189F-4BDA-A3ED-80D416070A52}">
      <formula1>$A$78:$A$88</formula1>
    </dataValidation>
    <dataValidation type="list" allowBlank="1" showInputMessage="1" showErrorMessage="1" sqref="M38 M23 M29 M34 M26" xr:uid="{302341D2-A1A6-4B75-A494-CFDF527F8DB3}">
      <formula1>$D$63:$D$72</formula1>
    </dataValidation>
    <dataValidation type="list" allowBlank="1" showInputMessage="1" showErrorMessage="1" sqref="M17" xr:uid="{C2E1C739-875F-4CBC-8510-29B19787A13E}">
      <formula1>$A$47:$A$61</formula1>
    </dataValidation>
    <dataValidation type="list" allowBlank="1" showInputMessage="1" showErrorMessage="1" sqref="M111 M63:M64 M73 M83 O15:O40" xr:uid="{4FE7FE61-7C44-4494-87B2-9B87143C9C90}">
      <formula1>#REF!</formula1>
    </dataValidation>
  </dataValidations>
  <printOptions gridLines="1"/>
  <pageMargins left="0.7" right="0.7" top="0.75" bottom="0.75" header="0.3" footer="0.3"/>
  <pageSetup paperSize="3" scale="69" orientation="landscape" r:id="rId1"/>
  <headerFooter alignWithMargins="0">
    <oddFooter>&amp;F</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V223"/>
  <sheetViews>
    <sheetView zoomScale="60" zoomScaleNormal="60" zoomScaleSheetLayoutView="100" workbookViewId="0">
      <pane xSplit="1" ySplit="13" topLeftCell="B14" activePane="bottomRight" state="frozen"/>
      <selection pane="bottomRight" activeCell="B3" sqref="B3"/>
      <selection pane="bottomLeft" activeCell="A14" sqref="A14"/>
      <selection pane="topRight" activeCell="B1" sqref="B1"/>
    </sheetView>
  </sheetViews>
  <sheetFormatPr defaultColWidth="0" defaultRowHeight="12.95" zeroHeight="1"/>
  <cols>
    <col min="1" max="1" width="48.7109375" style="2" customWidth="1"/>
    <col min="2" max="3" width="17.140625" style="2" customWidth="1"/>
    <col min="4" max="4" width="15.5703125" style="2" customWidth="1"/>
    <col min="5" max="5" width="30.5703125" style="3" customWidth="1"/>
    <col min="6" max="6" width="15.5703125" style="1" customWidth="1"/>
    <col min="7" max="7" width="17.140625" style="1" customWidth="1"/>
    <col min="8" max="8" width="15.5703125" style="1" customWidth="1"/>
    <col min="9" max="9" width="15.5703125" style="2" customWidth="1"/>
    <col min="10" max="10" width="15.5703125" style="57" customWidth="1"/>
    <col min="11" max="12" width="15.5703125" style="1" customWidth="1"/>
    <col min="13" max="13" width="38.42578125" style="1" customWidth="1"/>
    <col min="14" max="14" width="13.28515625" style="1" customWidth="1"/>
    <col min="15" max="15" width="14.7109375" style="3" hidden="1" customWidth="1"/>
    <col min="16" max="16" width="11.42578125" style="2" hidden="1" customWidth="1"/>
    <col min="17" max="32" width="13" style="118" hidden="1" customWidth="1"/>
    <col min="33" max="34" width="13" hidden="1" customWidth="1"/>
    <col min="35" max="39" width="13" style="2" hidden="1" customWidth="1"/>
    <col min="40" max="40" width="11.42578125" style="2" hidden="1" customWidth="1"/>
    <col min="41" max="16384" width="9.140625" style="2" hidden="1"/>
  </cols>
  <sheetData>
    <row r="1" spans="1:39" ht="18.75" customHeight="1">
      <c r="A1" s="245" t="s">
        <v>97</v>
      </c>
      <c r="B1" s="258"/>
      <c r="C1" s="258"/>
      <c r="D1" s="258"/>
      <c r="I1" s="232"/>
      <c r="P1" s="232"/>
      <c r="AI1" s="232"/>
      <c r="AJ1" s="232"/>
      <c r="AK1" s="232"/>
      <c r="AL1" s="232"/>
      <c r="AM1" s="232"/>
    </row>
    <row r="2" spans="1:39">
      <c r="A2" s="5" t="str">
        <f>'Project Info &amp; Summary'!I2</f>
        <v>v1.3 2024-07-29</v>
      </c>
      <c r="B2" s="58"/>
      <c r="C2" s="5"/>
      <c r="D2" s="57"/>
      <c r="E2" s="7"/>
      <c r="H2" s="232"/>
      <c r="I2" s="57"/>
      <c r="J2" s="1"/>
      <c r="N2" s="3"/>
      <c r="O2" s="232"/>
      <c r="P2" s="232"/>
      <c r="AI2" s="232"/>
      <c r="AJ2" s="232"/>
      <c r="AK2" s="232"/>
      <c r="AL2" s="232"/>
      <c r="AM2" s="232"/>
    </row>
    <row r="3" spans="1:39" ht="14.45">
      <c r="A3" s="116" t="s">
        <v>98</v>
      </c>
      <c r="B3" s="171"/>
      <c r="C3" s="5"/>
      <c r="D3" s="57"/>
      <c r="E3" s="7"/>
      <c r="H3" s="232"/>
      <c r="I3" s="57"/>
      <c r="J3" s="1"/>
      <c r="N3" s="3"/>
      <c r="O3" s="232"/>
      <c r="P3" s="232"/>
      <c r="AI3" s="232"/>
      <c r="AJ3" s="232"/>
      <c r="AK3" s="232"/>
      <c r="AL3" s="232"/>
      <c r="AM3" s="232"/>
    </row>
    <row r="4" spans="1:39" s="70" customFormat="1" ht="16.5">
      <c r="A4" s="50" t="s">
        <v>99</v>
      </c>
      <c r="B4" s="259"/>
      <c r="C4" s="51" t="s">
        <v>37</v>
      </c>
      <c r="D4" s="260" t="str">
        <f>IF(B4="","",B4*43560)</f>
        <v/>
      </c>
      <c r="E4" s="74" t="s">
        <v>88</v>
      </c>
      <c r="H4" s="71"/>
      <c r="I4" s="71"/>
      <c r="J4" s="69"/>
      <c r="K4" s="69"/>
      <c r="L4" s="69"/>
      <c r="M4" s="69"/>
      <c r="N4" s="72"/>
      <c r="Q4" s="119"/>
      <c r="R4" s="119"/>
      <c r="S4" s="119"/>
      <c r="T4" s="119"/>
      <c r="U4" s="119"/>
      <c r="V4" s="119"/>
      <c r="W4" s="119"/>
      <c r="X4" s="119"/>
      <c r="Y4" s="119"/>
      <c r="AA4" s="119"/>
      <c r="AB4" s="119"/>
      <c r="AC4" s="119"/>
      <c r="AD4" s="119"/>
      <c r="AE4" s="119"/>
      <c r="AF4" s="119"/>
    </row>
    <row r="5" spans="1:39" s="70" customFormat="1" ht="16.5">
      <c r="A5" s="50" t="s">
        <v>100</v>
      </c>
      <c r="B5" s="142"/>
      <c r="C5" s="51" t="s">
        <v>37</v>
      </c>
      <c r="D5" s="260" t="str">
        <f>IF(B5="","",B5*43560)</f>
        <v/>
      </c>
      <c r="E5" s="74" t="s">
        <v>88</v>
      </c>
      <c r="F5" s="116"/>
      <c r="G5" s="71" t="str">
        <f>IF('Project Info &amp; WQv Calculation'!E17:H17="","",'Project Info &amp; WQv Calculation'!E17:H17)</f>
        <v/>
      </c>
      <c r="H5" s="71"/>
      <c r="I5" s="71"/>
      <c r="J5" s="69"/>
      <c r="K5" s="69"/>
      <c r="L5" s="69"/>
      <c r="M5" s="69"/>
      <c r="N5" s="72"/>
      <c r="Q5" s="119"/>
      <c r="R5" s="119"/>
      <c r="S5" s="119"/>
      <c r="T5" s="119"/>
      <c r="U5" s="119"/>
      <c r="V5" s="119"/>
      <c r="W5" s="119"/>
      <c r="X5" s="119"/>
      <c r="Y5" s="119"/>
      <c r="AA5" s="119"/>
      <c r="AB5" s="119"/>
      <c r="AC5" s="119"/>
      <c r="AD5" s="119"/>
      <c r="AE5" s="119"/>
      <c r="AF5" s="119"/>
    </row>
    <row r="6" spans="1:39" s="70" customFormat="1" ht="16.5">
      <c r="A6" s="50" t="s">
        <v>101</v>
      </c>
      <c r="B6" s="172" t="str">
        <f>IF(OR(B4="",B5=""),"",B4-B5)</f>
        <v/>
      </c>
      <c r="C6" s="51" t="s">
        <v>37</v>
      </c>
      <c r="D6" s="260" t="str">
        <f>IF(B6="","",B6*43560)</f>
        <v/>
      </c>
      <c r="E6" s="74" t="s">
        <v>88</v>
      </c>
      <c r="F6" s="116"/>
      <c r="G6" s="71"/>
      <c r="H6" s="71"/>
      <c r="I6" s="71"/>
      <c r="J6" s="69"/>
      <c r="K6" s="69"/>
      <c r="L6" s="69"/>
      <c r="M6" s="69"/>
      <c r="N6" s="72"/>
      <c r="Q6" s="119"/>
      <c r="R6" s="119"/>
      <c r="S6" s="119"/>
      <c r="T6" s="119"/>
      <c r="U6" s="119"/>
      <c r="V6" s="119"/>
      <c r="W6" s="119"/>
      <c r="X6" s="119"/>
      <c r="Y6" s="119"/>
      <c r="AA6" s="119"/>
      <c r="AB6" s="119"/>
      <c r="AC6" s="119"/>
      <c r="AD6" s="119"/>
      <c r="AE6" s="119"/>
      <c r="AF6" s="119"/>
    </row>
    <row r="7" spans="1:39" s="70" customFormat="1" ht="16.5">
      <c r="A7" s="50" t="s">
        <v>102</v>
      </c>
      <c r="B7" s="261" t="str">
        <f>IF(OR(B4="",B5=""),"",B5/B4)</f>
        <v/>
      </c>
      <c r="C7" s="73"/>
      <c r="D7" s="262" t="str">
        <f>IF(B7="","",B7*100)</f>
        <v/>
      </c>
      <c r="E7" s="74" t="s">
        <v>42</v>
      </c>
      <c r="G7" s="69"/>
      <c r="I7" s="71"/>
      <c r="J7" s="69"/>
      <c r="K7" s="69"/>
      <c r="L7" s="69"/>
      <c r="M7" s="69"/>
      <c r="N7" s="72"/>
      <c r="Q7" s="119"/>
      <c r="R7" s="119"/>
      <c r="S7" s="119"/>
      <c r="T7" s="119"/>
      <c r="U7" s="119"/>
      <c r="V7" s="119"/>
      <c r="W7" s="119"/>
      <c r="X7" s="119"/>
      <c r="Y7" s="119"/>
      <c r="Z7" s="119"/>
      <c r="AA7" s="119"/>
      <c r="AB7" s="119"/>
      <c r="AC7" s="119"/>
      <c r="AD7" s="119"/>
      <c r="AE7" s="119"/>
      <c r="AF7" s="119"/>
    </row>
    <row r="8" spans="1:39" s="70" customFormat="1" ht="16.5">
      <c r="A8" s="50" t="s">
        <v>103</v>
      </c>
      <c r="B8" s="263" t="str">
        <f>IF(B7="","",0.05+0.9*B7)</f>
        <v/>
      </c>
      <c r="C8" s="51"/>
      <c r="D8" s="51"/>
      <c r="E8" s="74"/>
      <c r="F8" s="69"/>
      <c r="G8" s="69"/>
      <c r="I8" s="71"/>
      <c r="J8" s="69"/>
      <c r="K8" s="69"/>
      <c r="L8" s="69"/>
      <c r="M8" s="69"/>
      <c r="N8" s="72"/>
      <c r="Q8" s="119"/>
      <c r="R8" s="119"/>
      <c r="S8" s="119"/>
      <c r="T8" s="119"/>
      <c r="U8" s="119"/>
      <c r="V8" s="119"/>
      <c r="W8" s="119"/>
      <c r="X8" s="119"/>
      <c r="Y8" s="119"/>
      <c r="Z8" s="119"/>
      <c r="AA8" s="119"/>
      <c r="AB8" s="119"/>
      <c r="AC8" s="119"/>
      <c r="AD8" s="119"/>
      <c r="AE8" s="119"/>
      <c r="AF8" s="119"/>
    </row>
    <row r="9" spans="1:39" s="70" customFormat="1" ht="16.5">
      <c r="A9" s="50" t="s">
        <v>104</v>
      </c>
      <c r="B9" s="260" t="str">
        <f>IF(OR(B4="",B8=""),"",B8*D4*0.9/12)</f>
        <v/>
      </c>
      <c r="C9" s="51" t="s">
        <v>95</v>
      </c>
      <c r="D9" s="51"/>
      <c r="E9" s="74"/>
      <c r="F9" s="69"/>
      <c r="G9" s="69"/>
      <c r="I9" s="71"/>
      <c r="J9" s="69"/>
      <c r="K9" s="69"/>
      <c r="L9" s="69"/>
      <c r="M9" s="69"/>
      <c r="N9" s="72"/>
      <c r="Q9" s="119"/>
      <c r="R9" s="119"/>
      <c r="S9" s="119"/>
      <c r="T9" s="119"/>
      <c r="U9" s="119"/>
      <c r="V9" s="119"/>
      <c r="W9" s="119"/>
      <c r="X9" s="119"/>
      <c r="Y9" s="119"/>
      <c r="Z9" s="119"/>
      <c r="AA9" s="119"/>
      <c r="AB9" s="119"/>
      <c r="AC9" s="119"/>
      <c r="AD9" s="119"/>
      <c r="AE9" s="119"/>
      <c r="AF9" s="119"/>
    </row>
    <row r="10" spans="1:39">
      <c r="A10" s="76"/>
      <c r="B10" s="232"/>
      <c r="C10" s="232"/>
      <c r="D10" s="232"/>
      <c r="H10" s="232"/>
      <c r="I10" s="1"/>
      <c r="J10" s="3"/>
      <c r="K10" s="232"/>
      <c r="L10" s="232"/>
      <c r="M10" s="232"/>
      <c r="N10" s="232"/>
      <c r="O10" s="232"/>
      <c r="P10" s="232"/>
      <c r="AI10" s="232"/>
      <c r="AJ10" s="232"/>
      <c r="AK10" s="232"/>
      <c r="AL10" s="232"/>
      <c r="AM10" s="232"/>
    </row>
    <row r="11" spans="1:39" ht="18.600000000000001">
      <c r="A11" s="12" t="s">
        <v>105</v>
      </c>
      <c r="B11" s="232"/>
      <c r="C11" s="232"/>
      <c r="D11" s="232"/>
      <c r="I11" s="232"/>
      <c r="P11" s="232"/>
      <c r="Q11" s="120"/>
      <c r="R11" s="120"/>
      <c r="S11" s="120"/>
      <c r="T11" s="120"/>
      <c r="U11" s="121"/>
      <c r="V11" s="122"/>
      <c r="X11" s="121"/>
      <c r="Y11" s="121"/>
      <c r="Z11" s="121"/>
      <c r="AA11" s="121"/>
      <c r="AB11" s="121"/>
      <c r="AC11" s="121"/>
      <c r="AD11" s="121"/>
      <c r="AE11" s="122"/>
      <c r="AF11" s="122"/>
      <c r="AI11" s="232"/>
      <c r="AJ11" s="232"/>
      <c r="AK11" s="232"/>
      <c r="AL11" s="232"/>
      <c r="AM11" s="232"/>
    </row>
    <row r="12" spans="1:39" s="70" customFormat="1" ht="49.5" customHeight="1">
      <c r="A12" s="78" t="s">
        <v>106</v>
      </c>
      <c r="B12" s="78" t="s">
        <v>107</v>
      </c>
      <c r="C12" s="78" t="s">
        <v>108</v>
      </c>
      <c r="D12" s="78" t="s">
        <v>109</v>
      </c>
      <c r="E12" s="78" t="s">
        <v>110</v>
      </c>
      <c r="F12" s="79" t="s">
        <v>111</v>
      </c>
      <c r="G12" s="80" t="s">
        <v>112</v>
      </c>
      <c r="H12" s="80" t="s">
        <v>113</v>
      </c>
      <c r="I12" s="80" t="s">
        <v>114</v>
      </c>
      <c r="J12" s="78" t="s">
        <v>115</v>
      </c>
      <c r="K12" s="78" t="s">
        <v>116</v>
      </c>
      <c r="L12" s="81" t="s">
        <v>117</v>
      </c>
      <c r="M12" s="78" t="s">
        <v>118</v>
      </c>
      <c r="O12" s="82"/>
      <c r="Q12" s="123" t="s">
        <v>119</v>
      </c>
      <c r="R12" s="123" t="s">
        <v>120</v>
      </c>
      <c r="S12" s="123" t="s">
        <v>121</v>
      </c>
      <c r="T12" s="123" t="s">
        <v>122</v>
      </c>
      <c r="U12" s="123" t="s">
        <v>123</v>
      </c>
      <c r="V12" s="124" t="s">
        <v>124</v>
      </c>
      <c r="W12" s="124" t="s">
        <v>125</v>
      </c>
      <c r="X12" s="123" t="s">
        <v>126</v>
      </c>
      <c r="Y12" s="123" t="s">
        <v>127</v>
      </c>
      <c r="Z12" s="123" t="s">
        <v>128</v>
      </c>
      <c r="AA12" s="231" t="s">
        <v>129</v>
      </c>
      <c r="AB12" s="231" t="s">
        <v>130</v>
      </c>
      <c r="AC12" s="231" t="s">
        <v>131</v>
      </c>
      <c r="AD12" s="123" t="s">
        <v>132</v>
      </c>
      <c r="AE12" s="124" t="s">
        <v>133</v>
      </c>
      <c r="AF12" s="124" t="s">
        <v>134</v>
      </c>
      <c r="AJ12" s="169" t="s">
        <v>135</v>
      </c>
      <c r="AK12" s="169" t="s">
        <v>136</v>
      </c>
      <c r="AL12" s="169" t="s">
        <v>137</v>
      </c>
      <c r="AM12" s="169" t="s">
        <v>138</v>
      </c>
    </row>
    <row r="13" spans="1:39" s="70" customFormat="1" ht="16.5">
      <c r="A13" s="77"/>
      <c r="B13" s="78" t="s">
        <v>139</v>
      </c>
      <c r="C13" s="78" t="s">
        <v>139</v>
      </c>
      <c r="D13" s="78" t="s">
        <v>140</v>
      </c>
      <c r="E13" s="78"/>
      <c r="F13" s="117"/>
      <c r="G13" s="78" t="s">
        <v>140</v>
      </c>
      <c r="H13" s="78" t="s">
        <v>140</v>
      </c>
      <c r="I13" s="78" t="s">
        <v>139</v>
      </c>
      <c r="J13" s="78" t="s">
        <v>140</v>
      </c>
      <c r="K13" s="78" t="s">
        <v>140</v>
      </c>
      <c r="L13" s="78" t="s">
        <v>140</v>
      </c>
      <c r="M13" s="78"/>
      <c r="O13" s="82"/>
      <c r="Q13" s="125"/>
      <c r="R13" s="125"/>
      <c r="S13" s="125"/>
      <c r="T13" s="125"/>
      <c r="U13" s="125"/>
      <c r="V13" s="126"/>
      <c r="W13" s="126"/>
      <c r="X13" s="125"/>
      <c r="Y13" s="125"/>
      <c r="Z13" s="125"/>
      <c r="AA13" s="125"/>
      <c r="AB13" s="125"/>
      <c r="AC13" s="125"/>
      <c r="AD13" s="125"/>
      <c r="AE13" s="126"/>
      <c r="AF13" s="126"/>
    </row>
    <row r="14" spans="1:39" s="70" customFormat="1" ht="14.45">
      <c r="A14" s="85" t="s">
        <v>141</v>
      </c>
      <c r="B14" s="86"/>
      <c r="C14" s="86"/>
      <c r="D14" s="86"/>
      <c r="E14" s="87"/>
      <c r="F14" s="86"/>
      <c r="G14" s="88"/>
      <c r="H14" s="88"/>
      <c r="I14" s="89"/>
      <c r="J14" s="90"/>
      <c r="K14" s="90"/>
      <c r="L14" s="91"/>
      <c r="M14" s="92"/>
      <c r="N14" s="70" t="str">
        <f>IF(B15=0,"",1)</f>
        <v/>
      </c>
      <c r="O14" s="82"/>
      <c r="Q14" s="127"/>
      <c r="R14" s="127"/>
      <c r="S14" s="127"/>
      <c r="T14" s="127"/>
      <c r="U14" s="127"/>
      <c r="V14" s="119"/>
      <c r="W14" s="119"/>
      <c r="X14" s="127"/>
      <c r="Y14" s="127"/>
      <c r="Z14" s="119"/>
      <c r="AA14" s="119"/>
      <c r="AB14" s="119"/>
      <c r="AC14" s="119"/>
      <c r="AD14" s="119"/>
      <c r="AE14" s="119"/>
      <c r="AF14" s="119"/>
    </row>
    <row r="15" spans="1:39" s="73" customFormat="1" ht="29.1">
      <c r="A15" s="93" t="s">
        <v>142</v>
      </c>
      <c r="B15" s="146"/>
      <c r="C15" s="147" t="s">
        <v>143</v>
      </c>
      <c r="D15" s="147">
        <f>0.9/12*0.95*B15</f>
        <v>0</v>
      </c>
      <c r="E15" s="148" t="s">
        <v>144</v>
      </c>
      <c r="F15" s="94">
        <v>1</v>
      </c>
      <c r="G15" s="149" t="s">
        <v>143</v>
      </c>
      <c r="H15" s="147">
        <f>D15</f>
        <v>0</v>
      </c>
      <c r="I15" s="150" t="s">
        <v>143</v>
      </c>
      <c r="J15" s="151"/>
      <c r="K15" s="150">
        <f>IF(J15*F15&lt;=H15,J15*F15,H15)</f>
        <v>0</v>
      </c>
      <c r="L15" s="152">
        <f t="shared" ref="L15:L40" si="0">H15-K15</f>
        <v>0</v>
      </c>
      <c r="M15" s="149" t="s">
        <v>143</v>
      </c>
      <c r="Q15" s="153">
        <f>IF($M15=Q$12, $L15, 0)</f>
        <v>0</v>
      </c>
      <c r="R15" s="153">
        <f t="shared" ref="R15:AF15" si="1">IF($M15=R$12, $L15, 0)</f>
        <v>0</v>
      </c>
      <c r="S15" s="153">
        <f t="shared" si="1"/>
        <v>0</v>
      </c>
      <c r="T15" s="153">
        <f t="shared" si="1"/>
        <v>0</v>
      </c>
      <c r="U15" s="153">
        <f>IF($M15=U$12, $L15, 0)</f>
        <v>0</v>
      </c>
      <c r="V15" s="153">
        <f>IF($M15=V$12, $L15, 0)</f>
        <v>0</v>
      </c>
      <c r="W15" s="153">
        <f>IF($M15=W$12, $L15, 0)</f>
        <v>0</v>
      </c>
      <c r="X15" s="153">
        <f t="shared" si="1"/>
        <v>0</v>
      </c>
      <c r="Y15" s="153">
        <f t="shared" si="1"/>
        <v>0</v>
      </c>
      <c r="Z15" s="153">
        <f>IF($M15=Z$12, $L15, 0)</f>
        <v>0</v>
      </c>
      <c r="AA15" s="153">
        <f>IF($M15=AA$12, $L15, 0)</f>
        <v>0</v>
      </c>
      <c r="AB15" s="153">
        <f>IF($M15=AB$12, $L15, 0)</f>
        <v>0</v>
      </c>
      <c r="AC15" s="153">
        <f>IF($M15=AC$12, $L15, 0)</f>
        <v>0</v>
      </c>
      <c r="AD15" s="153">
        <f t="shared" si="1"/>
        <v>0</v>
      </c>
      <c r="AE15" s="153">
        <f t="shared" si="1"/>
        <v>0</v>
      </c>
      <c r="AF15" s="153">
        <f t="shared" si="1"/>
        <v>0</v>
      </c>
    </row>
    <row r="16" spans="1:39" s="70" customFormat="1" ht="14.45">
      <c r="A16" s="85" t="s">
        <v>145</v>
      </c>
      <c r="B16" s="143"/>
      <c r="C16" s="143"/>
      <c r="D16" s="86"/>
      <c r="E16" s="87"/>
      <c r="F16" s="95"/>
      <c r="G16" s="88"/>
      <c r="H16" s="88"/>
      <c r="I16" s="89"/>
      <c r="J16" s="90"/>
      <c r="K16" s="90"/>
      <c r="L16" s="91"/>
      <c r="M16" s="92"/>
      <c r="Q16" s="119"/>
      <c r="R16" s="119"/>
      <c r="S16" s="119"/>
      <c r="T16" s="119"/>
      <c r="U16" s="119"/>
      <c r="V16" s="119"/>
      <c r="W16" s="119"/>
      <c r="X16" s="119"/>
      <c r="Y16" s="119"/>
      <c r="Z16" s="119"/>
      <c r="AA16" s="119"/>
      <c r="AB16" s="119"/>
      <c r="AC16" s="119"/>
      <c r="AD16" s="119"/>
      <c r="AE16" s="119"/>
      <c r="AF16" s="119"/>
    </row>
    <row r="17" spans="1:39" s="73" customFormat="1" ht="43.5">
      <c r="A17" s="83" t="s">
        <v>146</v>
      </c>
      <c r="B17" s="146"/>
      <c r="C17" s="154" t="s">
        <v>143</v>
      </c>
      <c r="D17" s="147">
        <f>0.9/12*0.95*B17</f>
        <v>0</v>
      </c>
      <c r="E17" s="148" t="s">
        <v>147</v>
      </c>
      <c r="F17" s="97"/>
      <c r="G17" s="147">
        <f>Q42</f>
        <v>0</v>
      </c>
      <c r="H17" s="147">
        <f>D17+G17</f>
        <v>0</v>
      </c>
      <c r="I17" s="150" t="s">
        <v>143</v>
      </c>
      <c r="J17" s="151"/>
      <c r="K17" s="150">
        <f>IF(J17*F17&lt;=H17,J17*F17,H17)</f>
        <v>0</v>
      </c>
      <c r="L17" s="152">
        <f>H17-K17</f>
        <v>0</v>
      </c>
      <c r="M17" s="155"/>
      <c r="Q17" s="153">
        <f t="shared" ref="Q17:AF17" si="2">IF($M17=Q$12, $L17, 0)</f>
        <v>0</v>
      </c>
      <c r="R17" s="153">
        <f t="shared" si="2"/>
        <v>0</v>
      </c>
      <c r="S17" s="153">
        <f t="shared" si="2"/>
        <v>0</v>
      </c>
      <c r="T17" s="153">
        <f t="shared" si="2"/>
        <v>0</v>
      </c>
      <c r="U17" s="153">
        <f t="shared" si="2"/>
        <v>0</v>
      </c>
      <c r="V17" s="153">
        <f t="shared" si="2"/>
        <v>0</v>
      </c>
      <c r="W17" s="153">
        <f t="shared" si="2"/>
        <v>0</v>
      </c>
      <c r="X17" s="153">
        <f t="shared" si="2"/>
        <v>0</v>
      </c>
      <c r="Y17" s="153">
        <f t="shared" si="2"/>
        <v>0</v>
      </c>
      <c r="Z17" s="153">
        <f>IF($M17=Z$12, $L17, 0)</f>
        <v>0</v>
      </c>
      <c r="AA17" s="153">
        <f>IF($M17=AA$12, $L17, 0)</f>
        <v>0</v>
      </c>
      <c r="AB17" s="153">
        <f>IF($M17=AB$12, $L17, 0)</f>
        <v>0</v>
      </c>
      <c r="AC17" s="153">
        <f>IF($M17=AC$12, $L17, 0)</f>
        <v>0</v>
      </c>
      <c r="AD17" s="153">
        <f t="shared" si="2"/>
        <v>0</v>
      </c>
      <c r="AE17" s="153">
        <f t="shared" si="2"/>
        <v>0</v>
      </c>
      <c r="AF17" s="153">
        <f t="shared" si="2"/>
        <v>0</v>
      </c>
      <c r="AJ17" s="73">
        <f>IF($M17="Grass Swale A/B Soils or Amended C/D Soils",$B17,0)</f>
        <v>0</v>
      </c>
      <c r="AL17" s="73">
        <f>IF($M17="Grass Swale C/D Soils",$B17,0)</f>
        <v>0</v>
      </c>
    </row>
    <row r="18" spans="1:39" s="70" customFormat="1" ht="14.45" customHeight="1">
      <c r="A18" s="85" t="s">
        <v>148</v>
      </c>
      <c r="B18" s="143"/>
      <c r="C18" s="143"/>
      <c r="D18" s="86"/>
      <c r="E18" s="87"/>
      <c r="F18" s="95"/>
      <c r="G18" s="88"/>
      <c r="H18" s="88"/>
      <c r="I18" s="89"/>
      <c r="J18" s="90"/>
      <c r="K18" s="90"/>
      <c r="L18" s="91"/>
      <c r="M18" s="92"/>
      <c r="Q18" s="119"/>
      <c r="R18" s="119"/>
      <c r="S18" s="119"/>
      <c r="T18" s="119"/>
      <c r="U18" s="119"/>
      <c r="V18" s="119"/>
      <c r="W18" s="119"/>
      <c r="X18" s="119"/>
      <c r="Y18" s="119"/>
      <c r="Z18" s="119"/>
      <c r="AA18" s="119"/>
      <c r="AB18" s="119"/>
      <c r="AC18" s="119"/>
      <c r="AD18" s="119"/>
      <c r="AE18" s="119"/>
      <c r="AF18" s="119"/>
    </row>
    <row r="19" spans="1:39" s="73" customFormat="1" ht="43.5">
      <c r="A19" s="83" t="s">
        <v>120</v>
      </c>
      <c r="B19" s="146"/>
      <c r="C19" s="154" t="s">
        <v>143</v>
      </c>
      <c r="D19" s="147">
        <f t="shared" ref="D19:D20" si="3">0.9/12*0.95*B19</f>
        <v>0</v>
      </c>
      <c r="E19" s="148" t="s">
        <v>149</v>
      </c>
      <c r="F19" s="94" t="s">
        <v>143</v>
      </c>
      <c r="G19" s="147">
        <f>R42</f>
        <v>0</v>
      </c>
      <c r="H19" s="147">
        <f>D19+G19</f>
        <v>0</v>
      </c>
      <c r="I19" s="146"/>
      <c r="J19" s="149" t="s">
        <v>143</v>
      </c>
      <c r="K19" s="150">
        <f>IF(I19*0.04&lt;=H19,I19*0.04,H19)</f>
        <v>0</v>
      </c>
      <c r="L19" s="152">
        <f t="shared" si="0"/>
        <v>0</v>
      </c>
      <c r="M19" s="155"/>
      <c r="Q19" s="153">
        <f>IF($M19=Q$12, $L19, 0)</f>
        <v>0</v>
      </c>
      <c r="R19" s="153">
        <f t="shared" ref="R19:AF25" si="4">IF($M19=R$12, $L19, 0)</f>
        <v>0</v>
      </c>
      <c r="S19" s="153">
        <f t="shared" si="4"/>
        <v>0</v>
      </c>
      <c r="T19" s="153">
        <f t="shared" si="4"/>
        <v>0</v>
      </c>
      <c r="U19" s="153">
        <f t="shared" ref="U19:W22" si="5">IF($M19=U$12, $L19, 0)</f>
        <v>0</v>
      </c>
      <c r="V19" s="153">
        <f t="shared" si="5"/>
        <v>0</v>
      </c>
      <c r="W19" s="153">
        <f t="shared" si="5"/>
        <v>0</v>
      </c>
      <c r="X19" s="153">
        <f t="shared" si="4"/>
        <v>0</v>
      </c>
      <c r="Y19" s="153">
        <f t="shared" si="4"/>
        <v>0</v>
      </c>
      <c r="Z19" s="153">
        <f t="shared" ref="Z19:AC22" si="6">IF($M19=Z$12, $L19, 0)</f>
        <v>0</v>
      </c>
      <c r="AA19" s="153">
        <f t="shared" si="6"/>
        <v>0</v>
      </c>
      <c r="AB19" s="153">
        <f t="shared" si="6"/>
        <v>0</v>
      </c>
      <c r="AC19" s="153">
        <f t="shared" si="6"/>
        <v>0</v>
      </c>
      <c r="AD19" s="153">
        <f t="shared" si="4"/>
        <v>0</v>
      </c>
      <c r="AE19" s="153">
        <f t="shared" si="4"/>
        <v>0</v>
      </c>
      <c r="AF19" s="153">
        <f t="shared" si="4"/>
        <v>0</v>
      </c>
      <c r="AJ19" s="73">
        <f>IF($M19="Grass Swale A/B Soils or Amended C/D Soils",$B19,0)</f>
        <v>0</v>
      </c>
      <c r="AL19" s="73">
        <f t="shared" ref="AL19:AL20" si="7">IF($M19="Grass Swale C/D Soils",$B19,0)</f>
        <v>0</v>
      </c>
    </row>
    <row r="20" spans="1:39" s="73" customFormat="1" ht="43.5">
      <c r="A20" s="83" t="s">
        <v>121</v>
      </c>
      <c r="B20" s="146"/>
      <c r="C20" s="154" t="s">
        <v>143</v>
      </c>
      <c r="D20" s="147">
        <f t="shared" si="3"/>
        <v>0</v>
      </c>
      <c r="E20" s="148" t="s">
        <v>150</v>
      </c>
      <c r="F20" s="94" t="s">
        <v>143</v>
      </c>
      <c r="G20" s="147">
        <f>S42</f>
        <v>0</v>
      </c>
      <c r="H20" s="147">
        <f>D20+G20</f>
        <v>0</v>
      </c>
      <c r="I20" s="146"/>
      <c r="J20" s="149" t="s">
        <v>143</v>
      </c>
      <c r="K20" s="150">
        <f>IF(I20*0.02&lt;=H20,I20*0.02,H20)</f>
        <v>0</v>
      </c>
      <c r="L20" s="152">
        <f t="shared" si="0"/>
        <v>0</v>
      </c>
      <c r="M20" s="155"/>
      <c r="Q20" s="153">
        <f>IF($M20=Q$12, $L20, 0)</f>
        <v>0</v>
      </c>
      <c r="R20" s="153">
        <f t="shared" si="4"/>
        <v>0</v>
      </c>
      <c r="S20" s="153">
        <f t="shared" si="4"/>
        <v>0</v>
      </c>
      <c r="T20" s="153">
        <f t="shared" si="4"/>
        <v>0</v>
      </c>
      <c r="U20" s="153">
        <f t="shared" si="5"/>
        <v>0</v>
      </c>
      <c r="V20" s="153">
        <f t="shared" si="5"/>
        <v>0</v>
      </c>
      <c r="W20" s="153">
        <f t="shared" si="5"/>
        <v>0</v>
      </c>
      <c r="X20" s="153">
        <f t="shared" si="4"/>
        <v>0</v>
      </c>
      <c r="Y20" s="153">
        <f t="shared" si="4"/>
        <v>0</v>
      </c>
      <c r="Z20" s="153">
        <f t="shared" si="6"/>
        <v>0</v>
      </c>
      <c r="AA20" s="153">
        <f t="shared" si="6"/>
        <v>0</v>
      </c>
      <c r="AB20" s="153">
        <f t="shared" si="6"/>
        <v>0</v>
      </c>
      <c r="AC20" s="153">
        <f t="shared" si="6"/>
        <v>0</v>
      </c>
      <c r="AD20" s="153">
        <f t="shared" si="4"/>
        <v>0</v>
      </c>
      <c r="AE20" s="153">
        <f t="shared" si="4"/>
        <v>0</v>
      </c>
      <c r="AF20" s="153">
        <f t="shared" si="4"/>
        <v>0</v>
      </c>
      <c r="AJ20" s="73">
        <f>IF($M20="Grass Swale A/B Soils or Amended C/D Soils",$B20,0)</f>
        <v>0</v>
      </c>
      <c r="AL20" s="73">
        <f t="shared" si="7"/>
        <v>0</v>
      </c>
    </row>
    <row r="21" spans="1:39" s="73" customFormat="1" ht="29.1">
      <c r="A21" s="83" t="s">
        <v>151</v>
      </c>
      <c r="B21" s="146"/>
      <c r="C21" s="156"/>
      <c r="D21" s="147">
        <f>0.9/12*(0.95*B21+0.05*C21)</f>
        <v>0</v>
      </c>
      <c r="E21" s="148" t="s">
        <v>144</v>
      </c>
      <c r="F21" s="94">
        <v>1</v>
      </c>
      <c r="G21" s="147">
        <f>T42</f>
        <v>0</v>
      </c>
      <c r="H21" s="147">
        <f>D21+G21</f>
        <v>0</v>
      </c>
      <c r="I21" s="150" t="s">
        <v>143</v>
      </c>
      <c r="J21" s="151"/>
      <c r="K21" s="150">
        <f>IF(J21*F21&lt;=H21,J21*F21,H21)</f>
        <v>0</v>
      </c>
      <c r="L21" s="152">
        <f t="shared" si="0"/>
        <v>0</v>
      </c>
      <c r="M21" s="155"/>
      <c r="Q21" s="153">
        <f>IF($M21=Q$12, $L21, 0)</f>
        <v>0</v>
      </c>
      <c r="R21" s="153">
        <f t="shared" si="4"/>
        <v>0</v>
      </c>
      <c r="S21" s="153">
        <f t="shared" si="4"/>
        <v>0</v>
      </c>
      <c r="T21" s="153">
        <f t="shared" si="4"/>
        <v>0</v>
      </c>
      <c r="U21" s="153">
        <f t="shared" si="5"/>
        <v>0</v>
      </c>
      <c r="V21" s="153">
        <f t="shared" si="5"/>
        <v>0</v>
      </c>
      <c r="W21" s="153">
        <f t="shared" si="5"/>
        <v>0</v>
      </c>
      <c r="X21" s="153">
        <f t="shared" si="4"/>
        <v>0</v>
      </c>
      <c r="Y21" s="153">
        <f t="shared" si="4"/>
        <v>0</v>
      </c>
      <c r="Z21" s="153">
        <f t="shared" si="6"/>
        <v>0</v>
      </c>
      <c r="AA21" s="153">
        <f t="shared" si="6"/>
        <v>0</v>
      </c>
      <c r="AB21" s="153">
        <f t="shared" si="6"/>
        <v>0</v>
      </c>
      <c r="AC21" s="153">
        <f t="shared" si="6"/>
        <v>0</v>
      </c>
      <c r="AD21" s="153">
        <f t="shared" si="4"/>
        <v>0</v>
      </c>
      <c r="AE21" s="153">
        <f t="shared" si="4"/>
        <v>0</v>
      </c>
      <c r="AF21" s="153">
        <f t="shared" si="4"/>
        <v>0</v>
      </c>
      <c r="AJ21" s="73">
        <f>IF($M21="Grass Swale A/B Soils or Amended C/D Soils",$B21,0)</f>
        <v>0</v>
      </c>
      <c r="AK21" s="73">
        <f>IF($M21="Grass Swale A/B Soils or Amended C/D Soils",$C21,0)</f>
        <v>0</v>
      </c>
      <c r="AL21" s="73">
        <f>IF($M21="Grass Swale C/D Soils",$B21,0)</f>
        <v>0</v>
      </c>
      <c r="AM21" s="73">
        <f>IF($M21="Grass Swale C/D Soils",$C21,0)</f>
        <v>0</v>
      </c>
    </row>
    <row r="22" spans="1:39" s="73" customFormat="1" ht="29.1">
      <c r="A22" s="96" t="s">
        <v>152</v>
      </c>
      <c r="B22" s="146"/>
      <c r="C22" s="154" t="s">
        <v>143</v>
      </c>
      <c r="D22" s="147">
        <f>0.9/12*0.95*B22</f>
        <v>0</v>
      </c>
      <c r="E22" s="148" t="s">
        <v>144</v>
      </c>
      <c r="F22" s="94">
        <v>1</v>
      </c>
      <c r="G22" s="147">
        <f>U42</f>
        <v>0</v>
      </c>
      <c r="H22" s="147">
        <f>D22+G22</f>
        <v>0</v>
      </c>
      <c r="I22" s="150" t="s">
        <v>143</v>
      </c>
      <c r="J22" s="151"/>
      <c r="K22" s="150">
        <f>IF(J22*F22&lt;=H22,J22*F22,H22)</f>
        <v>0</v>
      </c>
      <c r="L22" s="152">
        <f>H22-K22</f>
        <v>0</v>
      </c>
      <c r="M22" s="155"/>
      <c r="Q22" s="153">
        <f>IF($M22=Q$12, $L22, 0)</f>
        <v>0</v>
      </c>
      <c r="R22" s="153">
        <f t="shared" si="4"/>
        <v>0</v>
      </c>
      <c r="S22" s="153">
        <f t="shared" si="4"/>
        <v>0</v>
      </c>
      <c r="T22" s="153">
        <f t="shared" si="4"/>
        <v>0</v>
      </c>
      <c r="U22" s="153">
        <f t="shared" si="5"/>
        <v>0</v>
      </c>
      <c r="V22" s="153">
        <f t="shared" si="5"/>
        <v>0</v>
      </c>
      <c r="W22" s="153">
        <f t="shared" si="5"/>
        <v>0</v>
      </c>
      <c r="X22" s="153">
        <f t="shared" si="4"/>
        <v>0</v>
      </c>
      <c r="Y22" s="153">
        <f t="shared" si="4"/>
        <v>0</v>
      </c>
      <c r="Z22" s="153">
        <f t="shared" si="6"/>
        <v>0</v>
      </c>
      <c r="AA22" s="153">
        <f t="shared" si="6"/>
        <v>0</v>
      </c>
      <c r="AB22" s="153">
        <f t="shared" si="6"/>
        <v>0</v>
      </c>
      <c r="AC22" s="153">
        <f t="shared" si="6"/>
        <v>0</v>
      </c>
      <c r="AD22" s="153">
        <f t="shared" si="4"/>
        <v>0</v>
      </c>
      <c r="AE22" s="153">
        <f t="shared" si="4"/>
        <v>0</v>
      </c>
      <c r="AF22" s="153">
        <f t="shared" si="4"/>
        <v>0</v>
      </c>
      <c r="AJ22" s="73">
        <f>IF($M22="Grass Swale A/B Soils or Amended C/D Soils",$B22,0)</f>
        <v>0</v>
      </c>
      <c r="AL22" s="73">
        <f>IF($M22="Grass Swale C/D Soils",$B22,0)</f>
        <v>0</v>
      </c>
    </row>
    <row r="23" spans="1:39" s="70" customFormat="1" ht="14.45">
      <c r="A23" s="107" t="s">
        <v>153</v>
      </c>
      <c r="B23" s="100"/>
      <c r="C23" s="144"/>
      <c r="D23" s="100"/>
      <c r="E23" s="101"/>
      <c r="F23" s="102"/>
      <c r="G23" s="103"/>
      <c r="H23" s="100"/>
      <c r="I23" s="100"/>
      <c r="J23" s="103"/>
      <c r="K23" s="100"/>
      <c r="L23" s="100"/>
      <c r="M23" s="104"/>
      <c r="Q23" s="119"/>
      <c r="R23" s="119"/>
      <c r="S23" s="119"/>
      <c r="T23" s="119"/>
      <c r="U23" s="119"/>
      <c r="V23" s="119"/>
      <c r="W23" s="119"/>
      <c r="X23" s="119"/>
      <c r="Y23" s="119"/>
      <c r="Z23" s="119"/>
      <c r="AA23" s="119"/>
      <c r="AB23" s="119"/>
      <c r="AC23" s="119"/>
      <c r="AD23" s="119"/>
      <c r="AE23" s="119"/>
      <c r="AF23" s="119"/>
    </row>
    <row r="24" spans="1:39" s="73" customFormat="1" ht="43.5">
      <c r="A24" s="84" t="s">
        <v>154</v>
      </c>
      <c r="B24" s="146"/>
      <c r="C24" s="156"/>
      <c r="D24" s="147">
        <f t="shared" ref="D24:D25" si="8">0.9/12*(0.95*B24+0.05*C24)</f>
        <v>0</v>
      </c>
      <c r="E24" s="148" t="s">
        <v>155</v>
      </c>
      <c r="F24" s="94" t="s">
        <v>143</v>
      </c>
      <c r="G24" s="147">
        <f>V42</f>
        <v>0</v>
      </c>
      <c r="H24" s="147">
        <f>D24+G24</f>
        <v>0</v>
      </c>
      <c r="I24" s="146"/>
      <c r="J24" s="149" t="s">
        <v>143</v>
      </c>
      <c r="K24" s="150">
        <f>IF(I24*0.06&lt;=H24,I24*0.06,H24)</f>
        <v>0</v>
      </c>
      <c r="L24" s="152">
        <f t="shared" ref="L24:L25" si="9">H24-K24</f>
        <v>0</v>
      </c>
      <c r="M24" s="155"/>
      <c r="Q24" s="153">
        <f>IF($M24=Q$12, $L24, 0)</f>
        <v>0</v>
      </c>
      <c r="R24" s="153">
        <f t="shared" si="4"/>
        <v>0</v>
      </c>
      <c r="S24" s="153">
        <f t="shared" si="4"/>
        <v>0</v>
      </c>
      <c r="T24" s="153">
        <f t="shared" si="4"/>
        <v>0</v>
      </c>
      <c r="U24" s="153">
        <f t="shared" ref="U24:W25" si="10">IF($M24=U$12, $L24, 0)</f>
        <v>0</v>
      </c>
      <c r="V24" s="153">
        <f t="shared" si="10"/>
        <v>0</v>
      </c>
      <c r="W24" s="153">
        <f t="shared" si="10"/>
        <v>0</v>
      </c>
      <c r="X24" s="153">
        <f t="shared" si="4"/>
        <v>0</v>
      </c>
      <c r="Y24" s="153">
        <f t="shared" si="4"/>
        <v>0</v>
      </c>
      <c r="Z24" s="153">
        <f t="shared" ref="Z24:AC25" si="11">IF($M24=Z$12, $L24, 0)</f>
        <v>0</v>
      </c>
      <c r="AA24" s="153">
        <f t="shared" si="11"/>
        <v>0</v>
      </c>
      <c r="AB24" s="153">
        <f t="shared" si="11"/>
        <v>0</v>
      </c>
      <c r="AC24" s="153">
        <f t="shared" si="11"/>
        <v>0</v>
      </c>
      <c r="AD24" s="153">
        <f t="shared" si="4"/>
        <v>0</v>
      </c>
      <c r="AE24" s="153">
        <f t="shared" si="4"/>
        <v>0</v>
      </c>
      <c r="AF24" s="153">
        <f t="shared" si="4"/>
        <v>0</v>
      </c>
      <c r="AJ24" s="73">
        <f>IF($M24="Grass Swale A/B Soils or Amended C/D Soils",$B24,0)</f>
        <v>0</v>
      </c>
      <c r="AK24" s="73">
        <f t="shared" ref="AK24:AK25" si="12">IF($M24="Grass Swale A/B Soils or Amended C/D Soils",$C24,0)</f>
        <v>0</v>
      </c>
      <c r="AL24" s="73">
        <f t="shared" ref="AL24:AL25" si="13">IF($M24="Grass Swale C/D Soils",$B24,0)</f>
        <v>0</v>
      </c>
      <c r="AM24" s="73">
        <f t="shared" ref="AM24:AM25" si="14">IF($M24="Grass Swale C/D Soils",$C24,0)</f>
        <v>0</v>
      </c>
    </row>
    <row r="25" spans="1:39" s="73" customFormat="1" ht="43.5">
      <c r="A25" s="84" t="s">
        <v>125</v>
      </c>
      <c r="B25" s="146"/>
      <c r="C25" s="156"/>
      <c r="D25" s="147">
        <f t="shared" si="8"/>
        <v>0</v>
      </c>
      <c r="E25" s="148" t="s">
        <v>156</v>
      </c>
      <c r="F25" s="94" t="s">
        <v>143</v>
      </c>
      <c r="G25" s="147">
        <f>W42</f>
        <v>0</v>
      </c>
      <c r="H25" s="147">
        <f>D25+G25</f>
        <v>0</v>
      </c>
      <c r="I25" s="146"/>
      <c r="J25" s="149" t="s">
        <v>143</v>
      </c>
      <c r="K25" s="150">
        <f>IF(I25*0.03&lt;=H25,I25*0.03,H25)</f>
        <v>0</v>
      </c>
      <c r="L25" s="152">
        <f t="shared" si="9"/>
        <v>0</v>
      </c>
      <c r="M25" s="155"/>
      <c r="Q25" s="153">
        <f>IF($M25=Q$12, $L25, 0)</f>
        <v>0</v>
      </c>
      <c r="R25" s="153">
        <f t="shared" si="4"/>
        <v>0</v>
      </c>
      <c r="S25" s="153">
        <f t="shared" si="4"/>
        <v>0</v>
      </c>
      <c r="T25" s="153">
        <f t="shared" si="4"/>
        <v>0</v>
      </c>
      <c r="U25" s="153">
        <f t="shared" si="10"/>
        <v>0</v>
      </c>
      <c r="V25" s="153">
        <f t="shared" si="10"/>
        <v>0</v>
      </c>
      <c r="W25" s="153">
        <f t="shared" si="10"/>
        <v>0</v>
      </c>
      <c r="X25" s="153">
        <f t="shared" si="4"/>
        <v>0</v>
      </c>
      <c r="Y25" s="153">
        <f t="shared" si="4"/>
        <v>0</v>
      </c>
      <c r="Z25" s="153">
        <f t="shared" si="11"/>
        <v>0</v>
      </c>
      <c r="AA25" s="153">
        <f t="shared" si="11"/>
        <v>0</v>
      </c>
      <c r="AB25" s="153">
        <f t="shared" si="11"/>
        <v>0</v>
      </c>
      <c r="AC25" s="153">
        <f t="shared" si="11"/>
        <v>0</v>
      </c>
      <c r="AD25" s="153">
        <f t="shared" si="4"/>
        <v>0</v>
      </c>
      <c r="AE25" s="153">
        <f t="shared" si="4"/>
        <v>0</v>
      </c>
      <c r="AF25" s="153">
        <f t="shared" si="4"/>
        <v>0</v>
      </c>
      <c r="AJ25" s="73">
        <f>IF($M25="Grass Swale A/B Soils or Amended C/D Soils",$B25,0)</f>
        <v>0</v>
      </c>
      <c r="AK25" s="73">
        <f t="shared" si="12"/>
        <v>0</v>
      </c>
      <c r="AL25" s="73">
        <f t="shared" si="13"/>
        <v>0</v>
      </c>
      <c r="AM25" s="73">
        <f t="shared" si="14"/>
        <v>0</v>
      </c>
    </row>
    <row r="26" spans="1:39" s="70" customFormat="1" ht="14.45">
      <c r="A26" s="99" t="s">
        <v>157</v>
      </c>
      <c r="B26" s="100"/>
      <c r="C26" s="144"/>
      <c r="D26" s="100"/>
      <c r="E26" s="101"/>
      <c r="F26" s="102"/>
      <c r="G26" s="103"/>
      <c r="H26" s="100"/>
      <c r="I26" s="100"/>
      <c r="J26" s="103"/>
      <c r="K26" s="100"/>
      <c r="L26" s="100"/>
      <c r="M26" s="104"/>
      <c r="Q26" s="119"/>
      <c r="R26" s="119"/>
      <c r="S26" s="119"/>
      <c r="T26" s="119"/>
      <c r="U26" s="119"/>
      <c r="V26" s="119"/>
      <c r="W26" s="119"/>
      <c r="X26" s="119"/>
      <c r="Y26" s="119"/>
      <c r="Z26" s="119"/>
      <c r="AA26" s="119"/>
      <c r="AB26" s="119"/>
      <c r="AC26" s="119"/>
      <c r="AD26" s="119"/>
      <c r="AE26" s="119"/>
      <c r="AF26" s="119"/>
    </row>
    <row r="27" spans="1:39" s="73" customFormat="1" ht="29.1">
      <c r="A27" s="98" t="s">
        <v>158</v>
      </c>
      <c r="B27" s="146"/>
      <c r="C27" s="156"/>
      <c r="D27" s="147">
        <f t="shared" ref="D27:D28" si="15">0.9/12*(0.95*B27+0.05*C27)</f>
        <v>0</v>
      </c>
      <c r="E27" s="148" t="s">
        <v>159</v>
      </c>
      <c r="F27" s="94" t="s">
        <v>160</v>
      </c>
      <c r="G27" s="147">
        <f>X42</f>
        <v>0</v>
      </c>
      <c r="H27" s="147">
        <f>D27+G27</f>
        <v>0</v>
      </c>
      <c r="I27" s="150" t="s">
        <v>143</v>
      </c>
      <c r="J27" s="149" t="s">
        <v>143</v>
      </c>
      <c r="K27" s="150">
        <f>IF(0.2/12*(0.05*AK42+0.95*AJ42)&gt;H27,H27,0.2/12*(0.05*AK42+0.95*AJ42))</f>
        <v>0</v>
      </c>
      <c r="L27" s="152">
        <f t="shared" si="0"/>
        <v>0</v>
      </c>
      <c r="M27" s="155"/>
      <c r="Q27" s="153">
        <f>IF($M27=Q$12, $L27, 0)</f>
        <v>0</v>
      </c>
      <c r="R27" s="153">
        <f t="shared" ref="R27:AF28" si="16">IF($M27=R$12, $L27, 0)</f>
        <v>0</v>
      </c>
      <c r="S27" s="153">
        <f t="shared" si="16"/>
        <v>0</v>
      </c>
      <c r="T27" s="153">
        <f t="shared" si="16"/>
        <v>0</v>
      </c>
      <c r="U27" s="153">
        <f t="shared" ref="U27:W28" si="17">IF($M27=U$12, $L27, 0)</f>
        <v>0</v>
      </c>
      <c r="V27" s="153">
        <f t="shared" si="17"/>
        <v>0</v>
      </c>
      <c r="W27" s="153">
        <f t="shared" si="17"/>
        <v>0</v>
      </c>
      <c r="X27" s="153">
        <f t="shared" si="16"/>
        <v>0</v>
      </c>
      <c r="Y27" s="153">
        <f t="shared" si="16"/>
        <v>0</v>
      </c>
      <c r="Z27" s="153">
        <f t="shared" ref="Z27:AC28" si="18">IF($M27=Z$12, $L27, 0)</f>
        <v>0</v>
      </c>
      <c r="AA27" s="153">
        <f t="shared" si="18"/>
        <v>0</v>
      </c>
      <c r="AB27" s="153">
        <f t="shared" si="18"/>
        <v>0</v>
      </c>
      <c r="AC27" s="153">
        <f t="shared" si="18"/>
        <v>0</v>
      </c>
      <c r="AD27" s="153">
        <f t="shared" si="16"/>
        <v>0</v>
      </c>
      <c r="AE27" s="153">
        <f t="shared" si="16"/>
        <v>0</v>
      </c>
      <c r="AF27" s="153">
        <f t="shared" si="16"/>
        <v>0</v>
      </c>
      <c r="AJ27" s="73">
        <f>IF($B27&gt;0,$B27,0)</f>
        <v>0</v>
      </c>
      <c r="AK27" s="73">
        <f>IF($C27&gt;0,$C27,0)</f>
        <v>0</v>
      </c>
    </row>
    <row r="28" spans="1:39" s="73" customFormat="1" ht="29.1">
      <c r="A28" s="98" t="s">
        <v>127</v>
      </c>
      <c r="B28" s="146"/>
      <c r="C28" s="156"/>
      <c r="D28" s="147">
        <f t="shared" si="15"/>
        <v>0</v>
      </c>
      <c r="E28" s="148" t="s">
        <v>161</v>
      </c>
      <c r="F28" s="94" t="s">
        <v>162</v>
      </c>
      <c r="G28" s="147">
        <f>Y42</f>
        <v>0</v>
      </c>
      <c r="H28" s="147">
        <f>D28+G28</f>
        <v>0</v>
      </c>
      <c r="I28" s="150" t="s">
        <v>143</v>
      </c>
      <c r="J28" s="149" t="s">
        <v>143</v>
      </c>
      <c r="K28" s="150">
        <f>IF(0.1/12*(0.05*AM42+0.95*AL42)&gt;H28,H28,0.1/12*(0.05*AM42+0.95*AL42))</f>
        <v>0</v>
      </c>
      <c r="L28" s="152">
        <f t="shared" si="0"/>
        <v>0</v>
      </c>
      <c r="M28" s="155"/>
      <c r="Q28" s="153">
        <f>IF($M28=Q$12, $L28, 0)</f>
        <v>0</v>
      </c>
      <c r="R28" s="153">
        <f t="shared" si="16"/>
        <v>0</v>
      </c>
      <c r="S28" s="153">
        <f t="shared" si="16"/>
        <v>0</v>
      </c>
      <c r="T28" s="153">
        <f t="shared" si="16"/>
        <v>0</v>
      </c>
      <c r="U28" s="153">
        <f t="shared" si="17"/>
        <v>0</v>
      </c>
      <c r="V28" s="153">
        <f t="shared" si="17"/>
        <v>0</v>
      </c>
      <c r="W28" s="153">
        <f t="shared" si="17"/>
        <v>0</v>
      </c>
      <c r="X28" s="153">
        <f t="shared" si="16"/>
        <v>0</v>
      </c>
      <c r="Y28" s="153">
        <f t="shared" si="16"/>
        <v>0</v>
      </c>
      <c r="Z28" s="153">
        <f t="shared" si="18"/>
        <v>0</v>
      </c>
      <c r="AA28" s="153">
        <f t="shared" si="18"/>
        <v>0</v>
      </c>
      <c r="AB28" s="153">
        <f t="shared" si="18"/>
        <v>0</v>
      </c>
      <c r="AC28" s="153">
        <f t="shared" si="18"/>
        <v>0</v>
      </c>
      <c r="AD28" s="153">
        <f t="shared" si="16"/>
        <v>0</v>
      </c>
      <c r="AE28" s="153">
        <f t="shared" si="16"/>
        <v>0</v>
      </c>
      <c r="AF28" s="153">
        <f t="shared" si="16"/>
        <v>0</v>
      </c>
      <c r="AL28" s="73">
        <f>IF($B28&gt;0,$B28,0)</f>
        <v>0</v>
      </c>
      <c r="AM28" s="73">
        <f>IF($C28&gt;0,$C28,0)</f>
        <v>0</v>
      </c>
    </row>
    <row r="29" spans="1:39" s="70" customFormat="1" ht="14.45">
      <c r="A29" s="105" t="s">
        <v>163</v>
      </c>
      <c r="B29" s="100"/>
      <c r="C29" s="144"/>
      <c r="D29" s="100"/>
      <c r="E29" s="101"/>
      <c r="F29" s="102"/>
      <c r="G29" s="103"/>
      <c r="H29" s="100"/>
      <c r="I29" s="100"/>
      <c r="J29" s="103"/>
      <c r="K29" s="100"/>
      <c r="L29" s="100"/>
      <c r="M29" s="104"/>
      <c r="Q29" s="119"/>
      <c r="R29" s="119"/>
      <c r="S29" s="119"/>
      <c r="T29" s="119"/>
      <c r="U29" s="119"/>
      <c r="V29" s="119"/>
      <c r="W29" s="119"/>
      <c r="X29" s="119"/>
      <c r="Y29" s="119"/>
      <c r="Z29" s="119"/>
      <c r="AA29" s="119"/>
      <c r="AB29" s="119"/>
      <c r="AC29" s="119"/>
      <c r="AD29" s="119"/>
      <c r="AE29" s="119"/>
      <c r="AF29" s="119"/>
    </row>
    <row r="30" spans="1:39" s="73" customFormat="1" ht="29.1">
      <c r="A30" s="98" t="s">
        <v>128</v>
      </c>
      <c r="B30" s="146"/>
      <c r="C30" s="156"/>
      <c r="D30" s="147">
        <f>0.9/12*(0.95*B30+0.05*C30)</f>
        <v>0</v>
      </c>
      <c r="E30" s="148" t="s">
        <v>164</v>
      </c>
      <c r="F30" s="94">
        <v>1</v>
      </c>
      <c r="G30" s="147">
        <f>Z42</f>
        <v>0</v>
      </c>
      <c r="H30" s="147">
        <f>D30+G30</f>
        <v>0</v>
      </c>
      <c r="I30" s="150" t="s">
        <v>143</v>
      </c>
      <c r="J30" s="151"/>
      <c r="K30" s="150">
        <f>IF(J30*F30&lt;=H30,J30*F30,H30)</f>
        <v>0</v>
      </c>
      <c r="L30" s="152">
        <f t="shared" si="0"/>
        <v>0</v>
      </c>
      <c r="M30" s="155"/>
      <c r="Q30" s="153">
        <f>IF($M30=Q$12, $L30, 0)</f>
        <v>0</v>
      </c>
      <c r="R30" s="153">
        <f t="shared" ref="R30:AF33" si="19">IF($M30=R$12, $L30, 0)</f>
        <v>0</v>
      </c>
      <c r="S30" s="153">
        <f t="shared" si="19"/>
        <v>0</v>
      </c>
      <c r="T30" s="153">
        <f t="shared" si="19"/>
        <v>0</v>
      </c>
      <c r="U30" s="153">
        <f t="shared" ref="U30:W33" si="20">IF($M30=U$12, $L30, 0)</f>
        <v>0</v>
      </c>
      <c r="V30" s="153">
        <f t="shared" si="20"/>
        <v>0</v>
      </c>
      <c r="W30" s="153">
        <f t="shared" si="20"/>
        <v>0</v>
      </c>
      <c r="X30" s="153">
        <f t="shared" si="19"/>
        <v>0</v>
      </c>
      <c r="Y30" s="153">
        <f t="shared" si="19"/>
        <v>0</v>
      </c>
      <c r="Z30" s="153">
        <f t="shared" ref="Z30:AC33" si="21">IF($M30=Z$12, $L30, 0)</f>
        <v>0</v>
      </c>
      <c r="AA30" s="153">
        <f t="shared" si="21"/>
        <v>0</v>
      </c>
      <c r="AB30" s="153">
        <f t="shared" si="21"/>
        <v>0</v>
      </c>
      <c r="AC30" s="153">
        <f t="shared" si="21"/>
        <v>0</v>
      </c>
      <c r="AD30" s="153">
        <f t="shared" si="19"/>
        <v>0</v>
      </c>
      <c r="AE30" s="153">
        <f t="shared" si="19"/>
        <v>0</v>
      </c>
      <c r="AF30" s="153">
        <f t="shared" si="19"/>
        <v>0</v>
      </c>
      <c r="AJ30" s="73">
        <f>IF($M30="Grass Swale A/B Soils or Amended C/D Soils",$B30,0)</f>
        <v>0</v>
      </c>
      <c r="AK30" s="73">
        <f t="shared" ref="AK30:AK33" si="22">IF($M30="Grass Swale A/B Soils or Amended C/D Soils",$C30,0)</f>
        <v>0</v>
      </c>
      <c r="AL30" s="73">
        <f>IF($M30="Grass Swale C/D Soils",$B30,0)</f>
        <v>0</v>
      </c>
      <c r="AM30" s="73">
        <f>IF($M30="Grass Swale C/D Soils",$C30,0)</f>
        <v>0</v>
      </c>
    </row>
    <row r="31" spans="1:39" s="73" customFormat="1" ht="29.1">
      <c r="A31" s="98" t="s">
        <v>129</v>
      </c>
      <c r="B31" s="146"/>
      <c r="C31" s="156"/>
      <c r="D31" s="147">
        <f>0.9/12*(0.95*B31+0.05*C31)</f>
        <v>0</v>
      </c>
      <c r="E31" s="148" t="s">
        <v>165</v>
      </c>
      <c r="F31" s="94">
        <v>0.75</v>
      </c>
      <c r="G31" s="147">
        <f>AA42</f>
        <v>0</v>
      </c>
      <c r="H31" s="147">
        <f>D31+G31</f>
        <v>0</v>
      </c>
      <c r="I31" s="150" t="s">
        <v>143</v>
      </c>
      <c r="J31" s="151"/>
      <c r="K31" s="150">
        <f>IF(J31*F31&lt;=H31,J31*F31,H31)</f>
        <v>0</v>
      </c>
      <c r="L31" s="152">
        <f t="shared" ref="L31" si="23">H31-K31</f>
        <v>0</v>
      </c>
      <c r="M31" s="155"/>
      <c r="Q31" s="153">
        <f>IF($M31=Q$12, $L31, 0)</f>
        <v>0</v>
      </c>
      <c r="R31" s="153">
        <f t="shared" si="19"/>
        <v>0</v>
      </c>
      <c r="S31" s="153">
        <f t="shared" si="19"/>
        <v>0</v>
      </c>
      <c r="T31" s="153">
        <f t="shared" si="19"/>
        <v>0</v>
      </c>
      <c r="U31" s="153">
        <f t="shared" si="20"/>
        <v>0</v>
      </c>
      <c r="V31" s="153">
        <f t="shared" si="20"/>
        <v>0</v>
      </c>
      <c r="W31" s="153">
        <f t="shared" si="20"/>
        <v>0</v>
      </c>
      <c r="X31" s="153">
        <f t="shared" si="19"/>
        <v>0</v>
      </c>
      <c r="Y31" s="153">
        <f t="shared" si="19"/>
        <v>0</v>
      </c>
      <c r="Z31" s="153">
        <f t="shared" si="21"/>
        <v>0</v>
      </c>
      <c r="AA31" s="153">
        <f t="shared" si="21"/>
        <v>0</v>
      </c>
      <c r="AB31" s="153">
        <f t="shared" si="21"/>
        <v>0</v>
      </c>
      <c r="AC31" s="153">
        <f t="shared" si="21"/>
        <v>0</v>
      </c>
      <c r="AD31" s="153">
        <f t="shared" si="19"/>
        <v>0</v>
      </c>
      <c r="AE31" s="153">
        <f t="shared" si="19"/>
        <v>0</v>
      </c>
      <c r="AF31" s="153">
        <f t="shared" si="19"/>
        <v>0</v>
      </c>
      <c r="AJ31" s="73">
        <f>IF($M31="Grass Swale A/B Soils or Amended C/D Soils",$B31,0)</f>
        <v>0</v>
      </c>
      <c r="AK31" s="73">
        <f t="shared" si="22"/>
        <v>0</v>
      </c>
      <c r="AL31" s="73">
        <f>IF($M31="Grass Swale C/D Soils",$B31,0)</f>
        <v>0</v>
      </c>
      <c r="AM31" s="73">
        <f>IF($M31="Grass Swale C/D Soils",$C31,0)</f>
        <v>0</v>
      </c>
    </row>
    <row r="32" spans="1:39" s="73" customFormat="1" ht="29.1">
      <c r="A32" s="98" t="s">
        <v>130</v>
      </c>
      <c r="B32" s="146"/>
      <c r="C32" s="156"/>
      <c r="D32" s="147">
        <f>0.9/12*(0.95*B32+0.05*C32)</f>
        <v>0</v>
      </c>
      <c r="E32" s="148" t="s">
        <v>166</v>
      </c>
      <c r="F32" s="94">
        <v>0.5</v>
      </c>
      <c r="G32" s="147">
        <f>AB42</f>
        <v>0</v>
      </c>
      <c r="H32" s="147">
        <f>D32+G32</f>
        <v>0</v>
      </c>
      <c r="I32" s="150" t="s">
        <v>143</v>
      </c>
      <c r="J32" s="151"/>
      <c r="K32" s="150">
        <f>IF(J32*F32&lt;=H32,J32*F32,H32)</f>
        <v>0</v>
      </c>
      <c r="L32" s="152">
        <f t="shared" ref="L32:L33" si="24">H32-K32</f>
        <v>0</v>
      </c>
      <c r="M32" s="155"/>
      <c r="Q32" s="153">
        <f>IF($M32=Q$12, $L32, 0)</f>
        <v>0</v>
      </c>
      <c r="R32" s="153">
        <f t="shared" si="19"/>
        <v>0</v>
      </c>
      <c r="S32" s="153">
        <f t="shared" si="19"/>
        <v>0</v>
      </c>
      <c r="T32" s="153">
        <f t="shared" si="19"/>
        <v>0</v>
      </c>
      <c r="U32" s="153">
        <f t="shared" si="20"/>
        <v>0</v>
      </c>
      <c r="V32" s="153">
        <f t="shared" si="20"/>
        <v>0</v>
      </c>
      <c r="W32" s="153">
        <f t="shared" si="20"/>
        <v>0</v>
      </c>
      <c r="X32" s="153">
        <f t="shared" si="19"/>
        <v>0</v>
      </c>
      <c r="Y32" s="153">
        <f t="shared" si="19"/>
        <v>0</v>
      </c>
      <c r="Z32" s="153">
        <f t="shared" si="21"/>
        <v>0</v>
      </c>
      <c r="AA32" s="153">
        <f t="shared" si="21"/>
        <v>0</v>
      </c>
      <c r="AB32" s="153">
        <f t="shared" si="21"/>
        <v>0</v>
      </c>
      <c r="AC32" s="153">
        <f t="shared" si="21"/>
        <v>0</v>
      </c>
      <c r="AD32" s="153">
        <f t="shared" si="19"/>
        <v>0</v>
      </c>
      <c r="AE32" s="153">
        <f t="shared" si="19"/>
        <v>0</v>
      </c>
      <c r="AF32" s="153">
        <f t="shared" si="19"/>
        <v>0</v>
      </c>
      <c r="AJ32" s="73">
        <f>IF($M32="Grass Swale A/B Soils or Amended C/D Soils",$B32,0)</f>
        <v>0</v>
      </c>
      <c r="AK32" s="73">
        <f t="shared" si="22"/>
        <v>0</v>
      </c>
      <c r="AL32" s="73">
        <f>IF($M32="Grass Swale C/D Soils",$B32,0)</f>
        <v>0</v>
      </c>
      <c r="AM32" s="73">
        <f>IF($M32="Grass Swale C/D Soils",$C32,0)</f>
        <v>0</v>
      </c>
    </row>
    <row r="33" spans="1:39" s="73" customFormat="1" ht="29.1">
      <c r="A33" s="98" t="s">
        <v>131</v>
      </c>
      <c r="B33" s="146"/>
      <c r="C33" s="156"/>
      <c r="D33" s="147">
        <f>0.9/12*(0.95*B33+0.05*C33)</f>
        <v>0</v>
      </c>
      <c r="E33" s="148" t="s">
        <v>167</v>
      </c>
      <c r="F33" s="94">
        <v>0.25</v>
      </c>
      <c r="G33" s="147">
        <f>AC42</f>
        <v>0</v>
      </c>
      <c r="H33" s="147">
        <f>D33+G33</f>
        <v>0</v>
      </c>
      <c r="I33" s="150" t="s">
        <v>143</v>
      </c>
      <c r="J33" s="151"/>
      <c r="K33" s="150">
        <f>IF(J33*F33&lt;=H33,J33*F33,H33)</f>
        <v>0</v>
      </c>
      <c r="L33" s="152">
        <f t="shared" si="24"/>
        <v>0</v>
      </c>
      <c r="M33" s="155"/>
      <c r="Q33" s="153">
        <f>IF($M33=Q$12, $L33, 0)</f>
        <v>0</v>
      </c>
      <c r="R33" s="153">
        <f t="shared" si="19"/>
        <v>0</v>
      </c>
      <c r="S33" s="153">
        <f t="shared" si="19"/>
        <v>0</v>
      </c>
      <c r="T33" s="153">
        <f t="shared" si="19"/>
        <v>0</v>
      </c>
      <c r="U33" s="153">
        <f t="shared" si="20"/>
        <v>0</v>
      </c>
      <c r="V33" s="153">
        <f t="shared" si="20"/>
        <v>0</v>
      </c>
      <c r="W33" s="153">
        <f t="shared" si="20"/>
        <v>0</v>
      </c>
      <c r="X33" s="153">
        <f t="shared" si="19"/>
        <v>0</v>
      </c>
      <c r="Y33" s="153">
        <f t="shared" si="19"/>
        <v>0</v>
      </c>
      <c r="Z33" s="153">
        <f t="shared" si="21"/>
        <v>0</v>
      </c>
      <c r="AA33" s="153">
        <f t="shared" si="21"/>
        <v>0</v>
      </c>
      <c r="AB33" s="153">
        <f t="shared" si="21"/>
        <v>0</v>
      </c>
      <c r="AC33" s="153">
        <f t="shared" si="21"/>
        <v>0</v>
      </c>
      <c r="AD33" s="153">
        <f t="shared" si="19"/>
        <v>0</v>
      </c>
      <c r="AE33" s="153">
        <f t="shared" si="19"/>
        <v>0</v>
      </c>
      <c r="AF33" s="153">
        <f t="shared" si="19"/>
        <v>0</v>
      </c>
      <c r="AJ33" s="73">
        <f>IF($M33="Grass Swale A/B Soils or Amended C/D Soils",$B33,0)</f>
        <v>0</v>
      </c>
      <c r="AK33" s="73">
        <f t="shared" si="22"/>
        <v>0</v>
      </c>
      <c r="AL33" s="73">
        <f>IF($M33="Grass Swale C/D Soils",$B33,0)</f>
        <v>0</v>
      </c>
      <c r="AM33" s="73">
        <f>IF($M33="Grass Swale C/D Soils",$C33,0)</f>
        <v>0</v>
      </c>
    </row>
    <row r="34" spans="1:39" s="70" customFormat="1" ht="14.45">
      <c r="A34" s="106" t="s">
        <v>168</v>
      </c>
      <c r="B34" s="100"/>
      <c r="C34" s="144"/>
      <c r="D34" s="100"/>
      <c r="E34" s="101"/>
      <c r="F34" s="102"/>
      <c r="G34" s="103"/>
      <c r="H34" s="100"/>
      <c r="I34" s="100"/>
      <c r="J34" s="103"/>
      <c r="K34" s="100"/>
      <c r="L34" s="100"/>
      <c r="M34" s="104"/>
      <c r="Q34" s="119"/>
      <c r="R34" s="119"/>
      <c r="S34" s="119"/>
      <c r="T34" s="119"/>
      <c r="U34" s="119"/>
      <c r="V34" s="119"/>
      <c r="W34" s="119"/>
      <c r="X34" s="119"/>
      <c r="Y34" s="119"/>
      <c r="Z34" s="119"/>
      <c r="AA34" s="119"/>
      <c r="AB34" s="119"/>
      <c r="AC34" s="119"/>
      <c r="AD34" s="119"/>
      <c r="AE34" s="119"/>
      <c r="AF34" s="119"/>
    </row>
    <row r="35" spans="1:39" s="73" customFormat="1" ht="29.1">
      <c r="A35" s="98" t="s">
        <v>132</v>
      </c>
      <c r="B35" s="146"/>
      <c r="C35" s="156"/>
      <c r="D35" s="147">
        <f>0.9/12*(0.95*B35+0.05*C35)</f>
        <v>0</v>
      </c>
      <c r="E35" s="148" t="s">
        <v>144</v>
      </c>
      <c r="F35" s="94">
        <v>1</v>
      </c>
      <c r="G35" s="147">
        <f>AD42</f>
        <v>0</v>
      </c>
      <c r="H35" s="157">
        <f>D35+G35</f>
        <v>0</v>
      </c>
      <c r="I35" s="150" t="s">
        <v>143</v>
      </c>
      <c r="J35" s="151"/>
      <c r="K35" s="150">
        <f>IF(J35*F35&lt;=H35,J35*F35,H35)</f>
        <v>0</v>
      </c>
      <c r="L35" s="152">
        <f t="shared" si="0"/>
        <v>0</v>
      </c>
      <c r="M35" s="155"/>
      <c r="Q35" s="153">
        <f>IF($M35=Q$12, $L35, 0)</f>
        <v>0</v>
      </c>
      <c r="R35" s="153">
        <f t="shared" ref="R35:AF35" si="25">IF($M35=R$12, $L35, 0)</f>
        <v>0</v>
      </c>
      <c r="S35" s="153">
        <f t="shared" si="25"/>
        <v>0</v>
      </c>
      <c r="T35" s="153">
        <f t="shared" si="25"/>
        <v>0</v>
      </c>
      <c r="U35" s="153">
        <f>IF($M35=U$12, $L35, 0)</f>
        <v>0</v>
      </c>
      <c r="V35" s="153">
        <f>IF($M35=V$12, $L35, 0)</f>
        <v>0</v>
      </c>
      <c r="W35" s="153">
        <f>IF($M35=W$12, $L35, 0)</f>
        <v>0</v>
      </c>
      <c r="X35" s="153">
        <f t="shared" si="25"/>
        <v>0</v>
      </c>
      <c r="Y35" s="153">
        <f t="shared" si="25"/>
        <v>0</v>
      </c>
      <c r="Z35" s="153">
        <f>IF($M35=Z$12, $L35, 0)</f>
        <v>0</v>
      </c>
      <c r="AA35" s="153">
        <f>IF($M35=AA$12, $L35, 0)</f>
        <v>0</v>
      </c>
      <c r="AB35" s="153">
        <f>IF($M35=AB$12, $L35, 0)</f>
        <v>0</v>
      </c>
      <c r="AC35" s="153">
        <f>IF($M35=AC$12, $L35, 0)</f>
        <v>0</v>
      </c>
      <c r="AD35" s="153">
        <f t="shared" si="25"/>
        <v>0</v>
      </c>
      <c r="AE35" s="153">
        <f t="shared" si="25"/>
        <v>0</v>
      </c>
      <c r="AF35" s="153">
        <f t="shared" si="25"/>
        <v>0</v>
      </c>
      <c r="AJ35" s="73">
        <f>IF($M35="Grass Swale A/B Soils or Amended C/D Soils",$B35,0)</f>
        <v>0</v>
      </c>
      <c r="AK35" s="73">
        <f t="shared" ref="AK35" si="26">IF($M35="Grass Swale A/B Soils or Amended C/D Soils",$C35,0)</f>
        <v>0</v>
      </c>
      <c r="AL35" s="73">
        <f>IF($M35="Grass Swale C/D Soils",$B35,0)</f>
        <v>0</v>
      </c>
      <c r="AM35" s="73">
        <f>IF($M35="Grass Swale C/D Soils",$C35,0)</f>
        <v>0</v>
      </c>
    </row>
    <row r="36" spans="1:39" s="70" customFormat="1" ht="14.45">
      <c r="A36" s="85" t="s">
        <v>169</v>
      </c>
      <c r="B36" s="143"/>
      <c r="C36" s="143"/>
      <c r="D36" s="86"/>
      <c r="E36" s="87"/>
      <c r="F36" s="95"/>
      <c r="G36" s="88"/>
      <c r="H36" s="88"/>
      <c r="I36" s="89"/>
      <c r="J36" s="90"/>
      <c r="K36" s="90"/>
      <c r="L36" s="91"/>
      <c r="M36" s="92"/>
      <c r="Q36" s="119"/>
      <c r="R36" s="119"/>
      <c r="S36" s="119"/>
      <c r="T36" s="119"/>
      <c r="U36" s="119"/>
      <c r="V36" s="119"/>
      <c r="W36" s="119"/>
      <c r="X36" s="119"/>
      <c r="Y36" s="119"/>
      <c r="Z36" s="119"/>
      <c r="AA36" s="119"/>
      <c r="AB36" s="119"/>
      <c r="AC36" s="119"/>
      <c r="AD36" s="119"/>
      <c r="AE36" s="119"/>
      <c r="AF36" s="119"/>
    </row>
    <row r="37" spans="1:39" s="73" customFormat="1" ht="29.1">
      <c r="A37" s="98" t="s">
        <v>170</v>
      </c>
      <c r="B37" s="146"/>
      <c r="C37" s="154" t="s">
        <v>143</v>
      </c>
      <c r="D37" s="147">
        <f>0.9/12*0.95*B37</f>
        <v>0</v>
      </c>
      <c r="E37" s="148" t="s">
        <v>144</v>
      </c>
      <c r="F37" s="94">
        <v>1</v>
      </c>
      <c r="G37" s="149" t="s">
        <v>143</v>
      </c>
      <c r="H37" s="147">
        <f>D37</f>
        <v>0</v>
      </c>
      <c r="I37" s="150" t="s">
        <v>143</v>
      </c>
      <c r="J37" s="151"/>
      <c r="K37" s="150">
        <f>IF(J37*F37&lt;=H37,J37*F37,H37)</f>
        <v>0</v>
      </c>
      <c r="L37" s="152">
        <f>H37-K37</f>
        <v>0</v>
      </c>
      <c r="M37" s="155"/>
      <c r="Q37" s="153">
        <f t="shared" ref="Q37:AF37" si="27">IF($M37=Q$12, $L37, 0)</f>
        <v>0</v>
      </c>
      <c r="R37" s="153">
        <f t="shared" si="27"/>
        <v>0</v>
      </c>
      <c r="S37" s="153">
        <f t="shared" si="27"/>
        <v>0</v>
      </c>
      <c r="T37" s="153">
        <f t="shared" si="27"/>
        <v>0</v>
      </c>
      <c r="U37" s="153">
        <f t="shared" si="27"/>
        <v>0</v>
      </c>
      <c r="V37" s="153">
        <f t="shared" si="27"/>
        <v>0</v>
      </c>
      <c r="W37" s="153">
        <f t="shared" si="27"/>
        <v>0</v>
      </c>
      <c r="X37" s="153">
        <f t="shared" si="27"/>
        <v>0</v>
      </c>
      <c r="Y37" s="153">
        <f t="shared" si="27"/>
        <v>0</v>
      </c>
      <c r="Z37" s="153">
        <f>IF($M37=Z$12, $L37, 0)</f>
        <v>0</v>
      </c>
      <c r="AA37" s="153">
        <f>IF($M37=AA$12, $L37, 0)</f>
        <v>0</v>
      </c>
      <c r="AB37" s="153">
        <f>IF($M37=AB$12, $L37, 0)</f>
        <v>0</v>
      </c>
      <c r="AC37" s="153">
        <f>IF($M37=AC$12, $L37, 0)</f>
        <v>0</v>
      </c>
      <c r="AD37" s="153">
        <f t="shared" si="27"/>
        <v>0</v>
      </c>
      <c r="AE37" s="153">
        <f t="shared" si="27"/>
        <v>0</v>
      </c>
      <c r="AF37" s="153">
        <f t="shared" si="27"/>
        <v>0</v>
      </c>
      <c r="AJ37" s="73">
        <f>IF($M37="Grass Swale A/B Soils or Amended C/D Soils",$B37,0)</f>
        <v>0</v>
      </c>
      <c r="AL37" s="73">
        <f>IF($M37="Grass Swale C/D Soils",$B37,0)</f>
        <v>0</v>
      </c>
    </row>
    <row r="38" spans="1:39" s="70" customFormat="1" ht="14.45">
      <c r="A38" s="107" t="s">
        <v>171</v>
      </c>
      <c r="B38" s="100"/>
      <c r="C38" s="144"/>
      <c r="D38" s="100"/>
      <c r="E38" s="101"/>
      <c r="F38" s="102"/>
      <c r="G38" s="103"/>
      <c r="H38" s="100"/>
      <c r="I38" s="100"/>
      <c r="J38" s="103"/>
      <c r="K38" s="100"/>
      <c r="L38" s="100"/>
      <c r="M38" s="104"/>
      <c r="Q38" s="119"/>
      <c r="R38" s="119"/>
      <c r="S38" s="119"/>
      <c r="T38" s="119"/>
      <c r="U38" s="119"/>
      <c r="V38" s="119"/>
      <c r="W38" s="119"/>
      <c r="X38" s="119"/>
      <c r="Y38" s="119"/>
      <c r="Z38" s="119"/>
      <c r="AA38" s="119"/>
      <c r="AB38" s="119"/>
      <c r="AC38" s="119"/>
      <c r="AD38" s="119"/>
      <c r="AE38" s="119"/>
      <c r="AF38" s="119"/>
    </row>
    <row r="39" spans="1:39" s="73" customFormat="1" ht="43.5">
      <c r="A39" s="96" t="s">
        <v>133</v>
      </c>
      <c r="B39" s="146"/>
      <c r="C39" s="156"/>
      <c r="D39" s="147">
        <f t="shared" ref="D39:D40" si="28">0.9/12*(0.95*B39+0.05*C39)</f>
        <v>0</v>
      </c>
      <c r="E39" s="148" t="s">
        <v>172</v>
      </c>
      <c r="F39" s="94" t="s">
        <v>143</v>
      </c>
      <c r="G39" s="147">
        <f>AE42</f>
        <v>0</v>
      </c>
      <c r="H39" s="147">
        <f>D39+G39</f>
        <v>0</v>
      </c>
      <c r="I39" s="146"/>
      <c r="J39" s="149" t="s">
        <v>143</v>
      </c>
      <c r="K39" s="150">
        <f>IF(I39*0.15&lt;=H39,I39*0.15,H39)</f>
        <v>0</v>
      </c>
      <c r="L39" s="152">
        <f t="shared" si="0"/>
        <v>0</v>
      </c>
      <c r="M39" s="158" t="s">
        <v>143</v>
      </c>
      <c r="Q39" s="153"/>
      <c r="R39" s="153"/>
      <c r="S39" s="153"/>
      <c r="T39" s="153"/>
      <c r="U39" s="153"/>
      <c r="V39" s="153"/>
      <c r="W39" s="153"/>
      <c r="X39" s="153"/>
      <c r="Y39" s="153"/>
      <c r="Z39" s="153"/>
      <c r="AA39" s="153"/>
      <c r="AB39" s="153"/>
      <c r="AC39" s="153"/>
      <c r="AD39" s="153"/>
      <c r="AE39" s="153"/>
      <c r="AF39" s="153"/>
    </row>
    <row r="40" spans="1:39" s="73" customFormat="1" ht="43.5">
      <c r="A40" s="96" t="s">
        <v>134</v>
      </c>
      <c r="B40" s="146"/>
      <c r="C40" s="156"/>
      <c r="D40" s="147">
        <f t="shared" si="28"/>
        <v>0</v>
      </c>
      <c r="E40" s="148" t="s">
        <v>173</v>
      </c>
      <c r="F40" s="94" t="s">
        <v>143</v>
      </c>
      <c r="G40" s="147">
        <f>AF42</f>
        <v>0</v>
      </c>
      <c r="H40" s="147">
        <f>D40+G40</f>
        <v>0</v>
      </c>
      <c r="I40" s="146"/>
      <c r="J40" s="149" t="s">
        <v>143</v>
      </c>
      <c r="K40" s="150">
        <f>IF(I40*0.08&lt;=H40,I40*0.08,H40)</f>
        <v>0</v>
      </c>
      <c r="L40" s="152">
        <f t="shared" si="0"/>
        <v>0</v>
      </c>
      <c r="M40" s="158" t="s">
        <v>143</v>
      </c>
      <c r="Q40" s="153"/>
      <c r="R40" s="153"/>
      <c r="S40" s="153"/>
      <c r="T40" s="153"/>
      <c r="U40" s="153"/>
      <c r="V40" s="153"/>
      <c r="W40" s="153"/>
      <c r="X40" s="153"/>
      <c r="Y40" s="153"/>
      <c r="Z40" s="153"/>
      <c r="AA40" s="153"/>
      <c r="AB40" s="153"/>
      <c r="AC40" s="153"/>
      <c r="AD40" s="153"/>
      <c r="AE40" s="153"/>
      <c r="AF40" s="153"/>
    </row>
    <row r="41" spans="1:39" s="24" customFormat="1" ht="14.45">
      <c r="A41" s="108" t="s">
        <v>174</v>
      </c>
      <c r="B41" s="141">
        <f>SUM(B12:B40)</f>
        <v>0</v>
      </c>
      <c r="C41" s="145">
        <f>SUM(C12:C40)</f>
        <v>0</v>
      </c>
      <c r="D41" s="109"/>
      <c r="E41" s="110"/>
      <c r="F41" s="161"/>
      <c r="G41" s="161"/>
      <c r="H41" s="161"/>
      <c r="I41" s="141">
        <f>SUM(I15:I40)</f>
        <v>0</v>
      </c>
      <c r="J41" s="162"/>
      <c r="K41" s="141">
        <f>SUM(K15:K40)</f>
        <v>0</v>
      </c>
      <c r="L41" s="111"/>
      <c r="M41" s="112"/>
      <c r="N41" s="70"/>
      <c r="O41" s="113"/>
      <c r="P41" s="113"/>
      <c r="Q41" s="128"/>
      <c r="R41" s="128"/>
      <c r="S41" s="128"/>
      <c r="T41" s="128"/>
      <c r="U41" s="128"/>
      <c r="V41" s="128"/>
      <c r="W41" s="128"/>
      <c r="X41" s="128"/>
      <c r="Y41" s="128"/>
      <c r="Z41" s="128"/>
      <c r="AA41" s="128"/>
      <c r="AB41" s="128"/>
      <c r="AC41" s="128"/>
      <c r="AD41" s="128"/>
      <c r="AE41" s="128"/>
      <c r="AF41" s="128"/>
    </row>
    <row r="42" spans="1:39" s="70" customFormat="1" ht="12.75" customHeight="1">
      <c r="A42" s="114"/>
      <c r="B42" s="115"/>
      <c r="C42" s="115"/>
      <c r="D42" s="115"/>
      <c r="E42" s="115"/>
      <c r="F42" s="69"/>
      <c r="G42" s="69"/>
      <c r="H42" s="69"/>
      <c r="I42" s="69"/>
      <c r="K42" s="71"/>
      <c r="L42" s="69"/>
      <c r="M42" s="69"/>
      <c r="O42" s="69"/>
      <c r="P42" s="113" t="s">
        <v>174</v>
      </c>
      <c r="Q42" s="128">
        <f t="shared" ref="Q42:AF42" si="29">SUM(Q12:Q41)</f>
        <v>0</v>
      </c>
      <c r="R42" s="128">
        <f t="shared" si="29"/>
        <v>0</v>
      </c>
      <c r="S42" s="128">
        <f t="shared" si="29"/>
        <v>0</v>
      </c>
      <c r="T42" s="128">
        <f t="shared" si="29"/>
        <v>0</v>
      </c>
      <c r="U42" s="128">
        <f t="shared" si="29"/>
        <v>0</v>
      </c>
      <c r="V42" s="128">
        <f t="shared" si="29"/>
        <v>0</v>
      </c>
      <c r="W42" s="128">
        <f t="shared" si="29"/>
        <v>0</v>
      </c>
      <c r="X42" s="128">
        <f t="shared" si="29"/>
        <v>0</v>
      </c>
      <c r="Y42" s="128">
        <f t="shared" si="29"/>
        <v>0</v>
      </c>
      <c r="Z42" s="128">
        <f>SUM(Z12:Z41)</f>
        <v>0</v>
      </c>
      <c r="AA42" s="128">
        <f>SUM(AA12:AA41)</f>
        <v>0</v>
      </c>
      <c r="AB42" s="128">
        <f>SUM(AB12:AB41)</f>
        <v>0</v>
      </c>
      <c r="AC42" s="128">
        <f>SUM(AC12:AC41)</f>
        <v>0</v>
      </c>
      <c r="AD42" s="128">
        <f t="shared" si="29"/>
        <v>0</v>
      </c>
      <c r="AE42" s="128">
        <f t="shared" si="29"/>
        <v>0</v>
      </c>
      <c r="AF42" s="128">
        <f t="shared" si="29"/>
        <v>0</v>
      </c>
      <c r="AJ42" s="128">
        <f>SUM(AJ12:AJ41)</f>
        <v>0</v>
      </c>
      <c r="AK42" s="128">
        <f>SUM(AK12:AK41)</f>
        <v>0</v>
      </c>
      <c r="AL42" s="128">
        <f>SUM(AL12:AL41)</f>
        <v>0</v>
      </c>
      <c r="AM42" s="128">
        <f>SUM(AM12:AM41)</f>
        <v>0</v>
      </c>
    </row>
    <row r="43" spans="1:39" s="70" customFormat="1" ht="12.75" customHeight="1">
      <c r="A43" s="114"/>
      <c r="B43" s="115"/>
      <c r="C43" s="115"/>
      <c r="D43" s="115"/>
      <c r="E43" s="115"/>
      <c r="F43" s="69"/>
      <c r="G43" s="116"/>
      <c r="H43" s="116"/>
      <c r="I43" s="116"/>
      <c r="J43" s="116" t="s">
        <v>175</v>
      </c>
      <c r="K43" s="140" t="str">
        <f>IF(B9="","",B9-K41)</f>
        <v/>
      </c>
      <c r="L43" s="69"/>
      <c r="M43" s="69"/>
      <c r="O43" s="69"/>
      <c r="P43" s="69"/>
      <c r="Q43" s="119"/>
      <c r="R43" s="119"/>
      <c r="S43" s="119"/>
      <c r="T43" s="119"/>
      <c r="U43" s="119"/>
      <c r="V43" s="119"/>
      <c r="W43" s="119"/>
      <c r="X43" s="119"/>
      <c r="Y43" s="119"/>
      <c r="Z43" s="119"/>
      <c r="AA43" s="119"/>
      <c r="AB43" s="119"/>
      <c r="AC43" s="119"/>
      <c r="AD43" s="119"/>
      <c r="AE43" s="119"/>
      <c r="AF43" s="119"/>
    </row>
    <row r="44" spans="1:39" ht="15.6" customHeight="1">
      <c r="A44" s="5"/>
      <c r="B44" s="6"/>
      <c r="C44" s="63"/>
      <c r="D44" s="1"/>
      <c r="E44" s="75"/>
      <c r="I44" s="1"/>
      <c r="J44" s="1"/>
      <c r="O44" s="1"/>
      <c r="P44" s="232"/>
      <c r="AI44" s="232"/>
      <c r="AJ44" s="232"/>
      <c r="AK44" s="232"/>
      <c r="AL44" s="232"/>
      <c r="AM44" s="232"/>
    </row>
    <row r="45" spans="1:39" ht="12.95" hidden="1" customHeight="1">
      <c r="A45" s="246"/>
      <c r="B45" s="246"/>
      <c r="C45" s="246"/>
      <c r="D45" s="1"/>
      <c r="E45" s="75"/>
      <c r="I45" s="1"/>
      <c r="J45" s="1"/>
      <c r="O45" s="1"/>
      <c r="P45" s="232"/>
      <c r="AI45" s="232"/>
      <c r="AJ45" s="232"/>
      <c r="AK45" s="232"/>
      <c r="AL45" s="232"/>
      <c r="AM45" s="232"/>
    </row>
    <row r="46" spans="1:39" ht="12.95" hidden="1" customHeight="1">
      <c r="A46" s="130" t="s">
        <v>176</v>
      </c>
      <c r="B46" s="159" t="s">
        <v>177</v>
      </c>
      <c r="C46" s="3"/>
      <c r="D46" s="3"/>
      <c r="F46" s="3"/>
      <c r="I46" s="1"/>
      <c r="J46" s="1"/>
      <c r="O46" s="1"/>
      <c r="P46" s="232"/>
      <c r="AI46" s="232"/>
      <c r="AJ46" s="232"/>
      <c r="AK46" s="232"/>
      <c r="AL46" s="232"/>
      <c r="AM46" s="232"/>
    </row>
    <row r="47" spans="1:39" ht="12.95" hidden="1" customHeight="1">
      <c r="A47" s="59" t="s">
        <v>120</v>
      </c>
      <c r="B47" s="63"/>
      <c r="C47" s="63"/>
      <c r="D47" s="232"/>
      <c r="I47" s="1"/>
      <c r="J47" s="1"/>
      <c r="O47" s="1"/>
      <c r="P47" s="232"/>
      <c r="AI47" s="232"/>
      <c r="AJ47" s="232"/>
      <c r="AK47" s="232"/>
      <c r="AL47" s="232"/>
      <c r="AM47" s="232"/>
    </row>
    <row r="48" spans="1:39" ht="12.95" hidden="1" customHeight="1">
      <c r="A48" s="59" t="s">
        <v>121</v>
      </c>
      <c r="B48" s="63"/>
      <c r="C48" s="232"/>
      <c r="D48" s="232"/>
      <c r="I48" s="1"/>
      <c r="J48" s="1"/>
      <c r="O48" s="1"/>
      <c r="P48" s="232"/>
      <c r="AI48" s="232"/>
      <c r="AJ48" s="232"/>
      <c r="AK48" s="232"/>
      <c r="AL48" s="232"/>
      <c r="AM48" s="232"/>
    </row>
    <row r="49" spans="1:48" ht="12.95" hidden="1" customHeight="1">
      <c r="A49" s="59" t="s">
        <v>122</v>
      </c>
      <c r="B49" s="63"/>
      <c r="C49" s="63"/>
      <c r="D49" s="1"/>
      <c r="E49" s="75"/>
      <c r="F49" s="64"/>
      <c r="I49" s="65"/>
      <c r="J49" s="1"/>
      <c r="L49" s="65"/>
      <c r="O49" s="1"/>
      <c r="P49" s="232"/>
      <c r="AI49" s="232"/>
      <c r="AJ49" s="232"/>
      <c r="AK49" s="232"/>
      <c r="AL49" s="232"/>
      <c r="AM49" s="232"/>
      <c r="AN49" s="232"/>
      <c r="AO49" s="232"/>
      <c r="AP49" s="232"/>
      <c r="AQ49" s="232"/>
      <c r="AR49" s="232"/>
      <c r="AS49" s="232"/>
      <c r="AT49" s="232"/>
      <c r="AU49" s="232"/>
      <c r="AV49" s="232"/>
    </row>
    <row r="50" spans="1:48" ht="12.95" hidden="1" customHeight="1">
      <c r="A50" s="59" t="s">
        <v>123</v>
      </c>
      <c r="B50" s="63"/>
      <c r="C50" s="63"/>
      <c r="D50" s="1"/>
      <c r="E50" s="75"/>
      <c r="F50" s="64"/>
      <c r="I50" s="65"/>
      <c r="J50" s="1"/>
      <c r="L50" s="65"/>
      <c r="O50" s="1"/>
      <c r="P50" s="232"/>
      <c r="AI50" s="232"/>
      <c r="AJ50" s="232"/>
      <c r="AK50" s="232"/>
      <c r="AL50" s="232"/>
      <c r="AM50" s="232"/>
      <c r="AN50" s="232"/>
      <c r="AO50" s="232"/>
      <c r="AP50" s="232"/>
      <c r="AQ50" s="232"/>
      <c r="AR50" s="232"/>
      <c r="AS50" s="232"/>
      <c r="AT50" s="232"/>
      <c r="AU50" s="232"/>
      <c r="AV50" s="232"/>
    </row>
    <row r="51" spans="1:48" ht="12.95" hidden="1" customHeight="1">
      <c r="A51" s="61" t="s">
        <v>124</v>
      </c>
      <c r="B51" s="63"/>
      <c r="C51" s="63"/>
      <c r="D51" s="1"/>
      <c r="E51" s="75"/>
      <c r="F51" s="64"/>
      <c r="I51" s="65"/>
      <c r="J51" s="1"/>
      <c r="L51" s="65"/>
      <c r="O51" s="1"/>
      <c r="P51" s="232"/>
      <c r="AG51" s="232"/>
      <c r="AH51" s="232"/>
      <c r="AI51" s="232"/>
      <c r="AJ51" s="232"/>
      <c r="AK51" s="232"/>
      <c r="AL51" s="232"/>
      <c r="AM51" s="232"/>
      <c r="AN51" s="232"/>
      <c r="AO51" s="232"/>
      <c r="AP51" s="232"/>
      <c r="AQ51" s="232"/>
      <c r="AR51" s="232"/>
      <c r="AS51" s="232"/>
      <c r="AT51" s="232"/>
      <c r="AU51" s="232"/>
      <c r="AV51" s="232"/>
    </row>
    <row r="52" spans="1:48" ht="12.95" hidden="1" customHeight="1">
      <c r="A52" s="61" t="s">
        <v>125</v>
      </c>
      <c r="B52" s="63"/>
      <c r="C52" s="63"/>
      <c r="D52" s="1"/>
      <c r="E52" s="75"/>
      <c r="F52" s="64"/>
      <c r="I52" s="65"/>
      <c r="J52" s="1"/>
      <c r="L52" s="65"/>
      <c r="O52" s="1"/>
      <c r="P52" s="232"/>
      <c r="AG52" s="232"/>
      <c r="AH52" s="232"/>
      <c r="AI52" s="232"/>
      <c r="AJ52" s="232"/>
      <c r="AK52" s="232"/>
      <c r="AL52" s="232"/>
      <c r="AM52" s="232"/>
      <c r="AN52" s="232"/>
      <c r="AO52" s="232"/>
      <c r="AP52" s="232"/>
      <c r="AQ52" s="232"/>
      <c r="AR52" s="232"/>
      <c r="AS52" s="232"/>
      <c r="AT52" s="232"/>
      <c r="AU52" s="232"/>
      <c r="AV52" s="232"/>
    </row>
    <row r="53" spans="1:48" ht="12.95" hidden="1" customHeight="1">
      <c r="A53" s="60" t="s">
        <v>126</v>
      </c>
      <c r="B53" s="63"/>
      <c r="C53" s="63"/>
      <c r="D53" s="1"/>
      <c r="E53" s="75"/>
      <c r="F53" s="64"/>
      <c r="I53" s="65"/>
      <c r="J53" s="1"/>
      <c r="L53" s="65"/>
      <c r="O53" s="1"/>
      <c r="P53" s="232"/>
      <c r="AI53" s="232"/>
      <c r="AJ53" s="232"/>
      <c r="AK53" s="232"/>
      <c r="AL53" s="232"/>
      <c r="AM53" s="232"/>
      <c r="AN53" s="232"/>
      <c r="AO53" s="232"/>
      <c r="AP53" s="232"/>
      <c r="AQ53" s="232"/>
      <c r="AR53" s="232"/>
      <c r="AS53" s="232"/>
      <c r="AT53" s="232"/>
      <c r="AU53" s="232"/>
      <c r="AV53" s="232"/>
    </row>
    <row r="54" spans="1:48" ht="12.95" hidden="1" customHeight="1">
      <c r="A54" s="60" t="s">
        <v>127</v>
      </c>
      <c r="B54" s="63"/>
      <c r="C54" s="63"/>
      <c r="D54" s="1"/>
      <c r="E54" s="75"/>
      <c r="F54" s="64"/>
      <c r="I54" s="65"/>
      <c r="J54" s="1"/>
      <c r="L54" s="65"/>
      <c r="O54" s="1"/>
      <c r="P54" s="232"/>
      <c r="AI54" s="232"/>
      <c r="AJ54" s="232"/>
      <c r="AK54" s="232"/>
      <c r="AL54" s="232"/>
      <c r="AM54" s="232"/>
      <c r="AN54" s="232"/>
      <c r="AO54" s="232"/>
      <c r="AP54" s="232"/>
      <c r="AQ54" s="232"/>
      <c r="AR54" s="232"/>
      <c r="AS54" s="232"/>
      <c r="AT54" s="232"/>
      <c r="AU54" s="232"/>
      <c r="AV54" s="232"/>
    </row>
    <row r="55" spans="1:48" ht="12.95" hidden="1" customHeight="1">
      <c r="A55" s="60" t="s">
        <v>128</v>
      </c>
      <c r="B55" s="63"/>
      <c r="C55" s="63"/>
      <c r="D55" s="1"/>
      <c r="E55" s="75"/>
      <c r="F55" s="64"/>
      <c r="I55" s="65"/>
      <c r="J55" s="1"/>
      <c r="L55" s="65"/>
      <c r="O55" s="1"/>
      <c r="P55" s="232"/>
      <c r="AI55" s="232"/>
      <c r="AJ55" s="232"/>
      <c r="AK55" s="232"/>
      <c r="AL55" s="232"/>
      <c r="AM55" s="232"/>
      <c r="AN55" s="232"/>
      <c r="AO55" s="232"/>
      <c r="AP55" s="232"/>
      <c r="AQ55" s="232"/>
      <c r="AR55" s="232"/>
      <c r="AS55" s="232"/>
      <c r="AT55" s="232"/>
      <c r="AU55" s="232"/>
      <c r="AV55" s="232"/>
    </row>
    <row r="56" spans="1:48" ht="12.95" hidden="1" customHeight="1">
      <c r="A56" s="60" t="s">
        <v>129</v>
      </c>
      <c r="B56" s="63"/>
      <c r="C56" s="63"/>
      <c r="D56" s="1"/>
      <c r="E56" s="75"/>
      <c r="F56" s="64"/>
      <c r="I56" s="65"/>
      <c r="J56" s="1"/>
      <c r="L56" s="65"/>
      <c r="O56" s="1"/>
      <c r="P56" s="232"/>
      <c r="AI56" s="232"/>
      <c r="AJ56" s="232"/>
      <c r="AK56" s="232"/>
      <c r="AL56" s="232"/>
      <c r="AM56" s="232"/>
      <c r="AN56" s="232"/>
      <c r="AO56" s="232"/>
      <c r="AP56" s="232"/>
      <c r="AQ56" s="232"/>
      <c r="AR56" s="232"/>
      <c r="AS56" s="232"/>
      <c r="AT56" s="232"/>
      <c r="AU56" s="232"/>
      <c r="AV56" s="232"/>
    </row>
    <row r="57" spans="1:48" ht="12.95" hidden="1" customHeight="1">
      <c r="A57" s="60" t="s">
        <v>130</v>
      </c>
      <c r="B57" s="63"/>
      <c r="C57" s="63"/>
      <c r="D57" s="1"/>
      <c r="E57" s="75"/>
      <c r="F57" s="64"/>
      <c r="I57" s="65"/>
      <c r="J57" s="1"/>
      <c r="L57" s="65"/>
      <c r="O57" s="1"/>
      <c r="P57" s="232"/>
      <c r="AI57" s="232"/>
      <c r="AJ57" s="232"/>
      <c r="AK57" s="232"/>
      <c r="AL57" s="232"/>
      <c r="AM57" s="232"/>
      <c r="AN57" s="232"/>
      <c r="AO57" s="232"/>
      <c r="AP57" s="232"/>
      <c r="AQ57" s="232"/>
      <c r="AR57" s="232"/>
      <c r="AS57" s="232"/>
      <c r="AT57" s="232"/>
      <c r="AU57" s="232"/>
      <c r="AV57" s="232"/>
    </row>
    <row r="58" spans="1:48" ht="12.95" hidden="1" customHeight="1">
      <c r="A58" s="60" t="s">
        <v>131</v>
      </c>
      <c r="B58" s="63"/>
      <c r="C58" s="63"/>
      <c r="D58" s="1"/>
      <c r="E58" s="75"/>
      <c r="F58" s="64"/>
      <c r="I58" s="65"/>
      <c r="J58" s="1"/>
      <c r="L58" s="65"/>
      <c r="O58" s="1"/>
      <c r="P58" s="232"/>
      <c r="AI58" s="232"/>
      <c r="AJ58" s="232"/>
      <c r="AK58" s="232"/>
      <c r="AL58" s="232"/>
      <c r="AM58" s="232"/>
      <c r="AN58" s="232"/>
      <c r="AO58" s="232"/>
      <c r="AP58" s="232"/>
      <c r="AQ58" s="232"/>
      <c r="AR58" s="232"/>
      <c r="AS58" s="232"/>
      <c r="AT58" s="232"/>
      <c r="AU58" s="232"/>
      <c r="AV58" s="232"/>
    </row>
    <row r="59" spans="1:48" ht="12.95" hidden="1" customHeight="1">
      <c r="A59" s="60" t="s">
        <v>132</v>
      </c>
      <c r="B59" s="63"/>
      <c r="C59" s="63"/>
      <c r="D59" s="1"/>
      <c r="E59" s="75"/>
      <c r="F59" s="64"/>
      <c r="I59" s="65"/>
      <c r="J59" s="1"/>
      <c r="L59" s="65"/>
      <c r="O59" s="1"/>
      <c r="P59" s="232"/>
      <c r="AI59" s="232"/>
      <c r="AJ59" s="232"/>
      <c r="AK59" s="232"/>
      <c r="AL59" s="232"/>
      <c r="AM59" s="232"/>
      <c r="AN59" s="232"/>
      <c r="AO59" s="232"/>
      <c r="AP59" s="232"/>
      <c r="AQ59" s="232"/>
      <c r="AR59" s="232"/>
      <c r="AS59" s="232"/>
      <c r="AT59" s="232"/>
      <c r="AU59" s="232"/>
      <c r="AV59" s="232"/>
    </row>
    <row r="60" spans="1:48" ht="12.95" hidden="1" customHeight="1">
      <c r="A60" s="61" t="s">
        <v>133</v>
      </c>
      <c r="B60" s="63"/>
      <c r="C60" s="63"/>
      <c r="D60" s="1"/>
      <c r="E60" s="75"/>
      <c r="F60" s="64"/>
      <c r="I60" s="65"/>
      <c r="J60" s="1"/>
      <c r="L60" s="65"/>
      <c r="O60" s="1"/>
      <c r="P60" s="232"/>
      <c r="AI60" s="232"/>
      <c r="AJ60" s="232"/>
      <c r="AK60" s="232"/>
      <c r="AL60" s="232"/>
      <c r="AM60" s="232"/>
      <c r="AN60" s="232"/>
      <c r="AO60" s="232"/>
      <c r="AP60" s="232"/>
      <c r="AQ60" s="232"/>
      <c r="AR60" s="232"/>
      <c r="AS60" s="232"/>
      <c r="AT60" s="232"/>
      <c r="AU60" s="232"/>
      <c r="AV60" s="232"/>
    </row>
    <row r="61" spans="1:48" ht="12.95" hidden="1" customHeight="1">
      <c r="A61" s="61" t="s">
        <v>134</v>
      </c>
      <c r="B61" s="63"/>
      <c r="C61" s="63"/>
      <c r="D61" s="1"/>
      <c r="E61" s="75"/>
      <c r="F61" s="64"/>
      <c r="I61" s="65"/>
      <c r="J61" s="1"/>
      <c r="L61" s="65"/>
      <c r="O61" s="1"/>
      <c r="P61" s="232"/>
      <c r="AI61" s="232"/>
      <c r="AJ61" s="232"/>
      <c r="AK61" s="232"/>
      <c r="AL61" s="232"/>
      <c r="AM61" s="232"/>
      <c r="AN61" s="232"/>
      <c r="AO61" s="232"/>
      <c r="AP61" s="232"/>
      <c r="AQ61" s="232"/>
      <c r="AR61" s="232"/>
      <c r="AS61" s="232"/>
      <c r="AT61" s="232"/>
      <c r="AU61" s="232"/>
      <c r="AV61" s="232"/>
    </row>
    <row r="62" spans="1:48" ht="12.95" hidden="1" customHeight="1">
      <c r="A62" s="62"/>
      <c r="B62" s="232"/>
      <c r="C62" s="63"/>
      <c r="D62" s="232"/>
      <c r="F62" s="64"/>
      <c r="I62" s="65"/>
      <c r="J62" s="232"/>
      <c r="L62" s="65"/>
      <c r="M62" s="63"/>
      <c r="N62" s="63"/>
      <c r="O62" s="63"/>
      <c r="P62" s="232"/>
      <c r="AI62" s="232"/>
      <c r="AJ62" s="232"/>
      <c r="AK62" s="232"/>
      <c r="AL62" s="232"/>
      <c r="AM62" s="232"/>
      <c r="AN62" s="232"/>
      <c r="AO62" s="232"/>
      <c r="AP62" s="232"/>
      <c r="AQ62" s="232"/>
      <c r="AR62" s="232"/>
      <c r="AS62" s="232"/>
      <c r="AT62" s="232"/>
      <c r="AU62" s="232"/>
      <c r="AV62" s="232"/>
    </row>
    <row r="63" spans="1:48" ht="12.95" hidden="1" customHeight="1">
      <c r="A63" s="130" t="s">
        <v>178</v>
      </c>
      <c r="B63" s="233" t="s">
        <v>179</v>
      </c>
      <c r="C63" s="3"/>
      <c r="D63" s="62"/>
      <c r="E63" s="62"/>
      <c r="F63" s="64"/>
      <c r="I63" s="65"/>
      <c r="J63" s="1"/>
      <c r="L63" s="65"/>
      <c r="M63" s="63"/>
      <c r="N63" s="63"/>
      <c r="O63" s="63"/>
      <c r="P63" s="232"/>
      <c r="V63" s="129"/>
      <c r="W63" s="129"/>
      <c r="Z63" s="129"/>
      <c r="AA63" s="129"/>
      <c r="AB63" s="129"/>
      <c r="AC63" s="129"/>
      <c r="AD63" s="129"/>
      <c r="AE63" s="129"/>
      <c r="AF63" s="129"/>
      <c r="AI63" s="4"/>
      <c r="AJ63" s="4"/>
      <c r="AK63" s="4"/>
      <c r="AL63" s="4"/>
      <c r="AM63" s="4"/>
      <c r="AN63" s="4"/>
      <c r="AO63" s="4"/>
      <c r="AP63" s="4"/>
      <c r="AQ63" s="4"/>
      <c r="AR63" s="4"/>
      <c r="AS63" s="4"/>
      <c r="AT63" s="4"/>
      <c r="AU63" s="4"/>
      <c r="AV63" s="4"/>
    </row>
    <row r="64" spans="1:48" ht="12.95" hidden="1" customHeight="1">
      <c r="A64" s="160" t="s">
        <v>122</v>
      </c>
      <c r="B64" s="233"/>
      <c r="C64" s="3"/>
      <c r="D64" s="62"/>
      <c r="E64" s="62"/>
      <c r="F64" s="64"/>
      <c r="I64" s="65"/>
      <c r="J64" s="1"/>
      <c r="L64" s="65"/>
      <c r="M64" s="63"/>
      <c r="N64" s="63"/>
      <c r="O64" s="63"/>
      <c r="P64" s="232"/>
      <c r="V64" s="129"/>
      <c r="W64" s="129"/>
      <c r="Z64" s="129"/>
      <c r="AA64" s="129"/>
      <c r="AB64" s="129"/>
      <c r="AC64" s="129"/>
      <c r="AD64" s="129"/>
      <c r="AE64" s="129"/>
      <c r="AF64" s="129"/>
      <c r="AI64" s="4"/>
      <c r="AJ64" s="4"/>
      <c r="AK64" s="4"/>
      <c r="AL64" s="4"/>
      <c r="AM64" s="4"/>
      <c r="AN64" s="4"/>
      <c r="AO64" s="4"/>
      <c r="AP64" s="4"/>
      <c r="AQ64" s="4"/>
      <c r="AR64" s="4"/>
      <c r="AS64" s="4"/>
      <c r="AT64" s="4"/>
      <c r="AU64" s="4"/>
      <c r="AV64" s="4"/>
    </row>
    <row r="65" spans="1:48" ht="12.95" hidden="1" customHeight="1">
      <c r="A65" s="61" t="s">
        <v>124</v>
      </c>
      <c r="B65" s="63"/>
      <c r="C65" s="63"/>
      <c r="D65" s="62"/>
      <c r="E65" s="62"/>
      <c r="F65" s="64"/>
      <c r="I65" s="65"/>
      <c r="J65" s="232"/>
      <c r="L65" s="65"/>
      <c r="M65" s="232"/>
      <c r="N65" s="232"/>
      <c r="O65" s="232"/>
      <c r="P65" s="232"/>
      <c r="AI65" s="232"/>
      <c r="AJ65" s="232"/>
      <c r="AK65" s="232"/>
      <c r="AL65" s="232"/>
      <c r="AM65" s="232"/>
      <c r="AN65" s="232"/>
      <c r="AO65" s="232"/>
      <c r="AP65" s="232"/>
      <c r="AQ65" s="232"/>
      <c r="AR65" s="232"/>
      <c r="AS65" s="232"/>
      <c r="AT65" s="232"/>
      <c r="AU65" s="232"/>
      <c r="AV65" s="232"/>
    </row>
    <row r="66" spans="1:48" ht="12.95" hidden="1" customHeight="1">
      <c r="A66" s="61" t="s">
        <v>125</v>
      </c>
      <c r="B66" s="63"/>
      <c r="C66" s="63"/>
      <c r="D66" s="62"/>
      <c r="E66" s="62"/>
      <c r="F66" s="64"/>
      <c r="I66" s="65"/>
      <c r="J66" s="232"/>
      <c r="L66" s="65"/>
      <c r="M66" s="232"/>
      <c r="N66" s="232"/>
      <c r="O66" s="232"/>
      <c r="P66" s="232"/>
      <c r="AI66" s="232"/>
      <c r="AJ66" s="232"/>
      <c r="AK66" s="232"/>
      <c r="AL66" s="232"/>
      <c r="AM66" s="232"/>
      <c r="AN66" s="232"/>
      <c r="AO66" s="232"/>
      <c r="AP66" s="232"/>
      <c r="AQ66" s="232"/>
      <c r="AR66" s="232"/>
      <c r="AS66" s="232"/>
      <c r="AT66" s="232"/>
      <c r="AU66" s="232"/>
      <c r="AV66" s="232"/>
    </row>
    <row r="67" spans="1:48" ht="12.95" hidden="1" customHeight="1">
      <c r="A67" s="60" t="s">
        <v>126</v>
      </c>
      <c r="B67" s="63"/>
      <c r="C67" s="63"/>
      <c r="D67" s="62"/>
      <c r="E67" s="62"/>
      <c r="F67" s="64"/>
      <c r="I67" s="65"/>
      <c r="J67" s="232"/>
      <c r="L67" s="65"/>
      <c r="M67" s="232"/>
      <c r="N67" s="232"/>
      <c r="O67" s="232"/>
      <c r="P67" s="232"/>
      <c r="AG67" s="232"/>
      <c r="AH67" s="232"/>
      <c r="AI67" s="232"/>
      <c r="AJ67" s="232"/>
      <c r="AK67" s="232"/>
      <c r="AL67" s="232"/>
      <c r="AM67" s="232"/>
      <c r="AN67" s="232"/>
      <c r="AO67" s="232"/>
      <c r="AP67" s="232"/>
      <c r="AQ67" s="232"/>
      <c r="AR67" s="232"/>
      <c r="AS67" s="232"/>
      <c r="AT67" s="232"/>
      <c r="AU67" s="232"/>
      <c r="AV67" s="232"/>
    </row>
    <row r="68" spans="1:48" ht="12.95" hidden="1" customHeight="1">
      <c r="A68" s="60" t="s">
        <v>127</v>
      </c>
      <c r="B68" s="63"/>
      <c r="C68" s="63"/>
      <c r="D68" s="62"/>
      <c r="E68" s="62"/>
      <c r="F68" s="64"/>
      <c r="I68" s="65"/>
      <c r="J68" s="232"/>
      <c r="L68" s="65"/>
      <c r="M68" s="232"/>
      <c r="N68" s="232"/>
      <c r="O68" s="232"/>
      <c r="P68" s="232"/>
      <c r="AG68" s="232"/>
      <c r="AH68" s="232"/>
      <c r="AI68" s="232"/>
      <c r="AJ68" s="232"/>
      <c r="AK68" s="232"/>
      <c r="AL68" s="232"/>
      <c r="AM68" s="232"/>
      <c r="AN68" s="232"/>
      <c r="AO68" s="232"/>
      <c r="AP68" s="232"/>
      <c r="AQ68" s="232"/>
      <c r="AR68" s="232"/>
      <c r="AS68" s="232"/>
      <c r="AT68" s="232"/>
      <c r="AU68" s="232"/>
      <c r="AV68" s="232"/>
    </row>
    <row r="69" spans="1:48" ht="12.95" hidden="1" customHeight="1">
      <c r="A69" s="232" t="s">
        <v>128</v>
      </c>
      <c r="B69" s="232"/>
      <c r="C69" s="63"/>
      <c r="D69" s="62"/>
      <c r="E69" s="62"/>
      <c r="F69" s="64"/>
      <c r="I69" s="65"/>
      <c r="J69" s="232"/>
      <c r="L69" s="65"/>
      <c r="M69" s="66"/>
      <c r="N69" s="232"/>
      <c r="O69" s="232"/>
      <c r="P69" s="232"/>
      <c r="AI69" s="232"/>
      <c r="AJ69" s="232"/>
      <c r="AK69" s="232"/>
      <c r="AL69" s="232"/>
      <c r="AM69" s="232"/>
      <c r="AN69" s="232"/>
      <c r="AO69" s="232"/>
      <c r="AP69" s="232"/>
      <c r="AQ69" s="232"/>
      <c r="AR69" s="232"/>
      <c r="AS69" s="232"/>
      <c r="AT69" s="232"/>
      <c r="AU69" s="232"/>
      <c r="AV69" s="232"/>
    </row>
    <row r="70" spans="1:48" ht="12.95" hidden="1" customHeight="1">
      <c r="A70" s="232" t="s">
        <v>129</v>
      </c>
      <c r="B70" s="232"/>
      <c r="C70" s="63"/>
      <c r="D70" s="62"/>
      <c r="E70" s="62"/>
      <c r="F70" s="64"/>
      <c r="I70" s="65"/>
      <c r="J70" s="232"/>
      <c r="L70" s="65"/>
      <c r="M70" s="232"/>
      <c r="N70" s="232"/>
      <c r="O70" s="232"/>
      <c r="P70" s="232"/>
      <c r="AI70" s="232"/>
      <c r="AJ70" s="232"/>
      <c r="AK70" s="232"/>
      <c r="AL70" s="232"/>
      <c r="AM70" s="232"/>
      <c r="AN70" s="232"/>
      <c r="AO70" s="232"/>
      <c r="AP70" s="232"/>
      <c r="AQ70" s="232"/>
      <c r="AR70" s="232"/>
      <c r="AS70" s="232"/>
      <c r="AT70" s="232"/>
      <c r="AU70" s="232"/>
      <c r="AV70" s="232"/>
    </row>
    <row r="71" spans="1:48" ht="12.95" hidden="1" customHeight="1">
      <c r="A71" s="232" t="s">
        <v>130</v>
      </c>
      <c r="B71" s="232"/>
      <c r="C71" s="63"/>
      <c r="D71" s="62"/>
      <c r="E71" s="62"/>
      <c r="F71" s="64"/>
      <c r="I71" s="65"/>
      <c r="J71" s="232"/>
      <c r="L71" s="65"/>
      <c r="M71" s="232"/>
      <c r="N71" s="232"/>
      <c r="O71" s="232"/>
      <c r="P71" s="232"/>
      <c r="AI71" s="232"/>
      <c r="AJ71" s="232"/>
      <c r="AK71" s="232"/>
      <c r="AL71" s="232"/>
      <c r="AM71" s="232"/>
      <c r="AN71" s="232"/>
      <c r="AO71" s="232"/>
      <c r="AP71" s="232"/>
      <c r="AQ71" s="232"/>
      <c r="AR71" s="232"/>
      <c r="AS71" s="232"/>
      <c r="AT71" s="232"/>
      <c r="AU71" s="232"/>
      <c r="AV71" s="232"/>
    </row>
    <row r="72" spans="1:48" ht="12.95" hidden="1" customHeight="1">
      <c r="A72" s="232" t="s">
        <v>131</v>
      </c>
      <c r="B72" s="232"/>
      <c r="C72" s="63"/>
      <c r="D72" s="62"/>
      <c r="E72" s="62"/>
      <c r="F72" s="64"/>
      <c r="I72" s="65"/>
      <c r="J72" s="232"/>
      <c r="L72" s="65"/>
      <c r="M72" s="232"/>
      <c r="N72" s="232"/>
      <c r="O72" s="232"/>
      <c r="P72" s="232"/>
      <c r="AI72" s="232"/>
      <c r="AJ72" s="232"/>
      <c r="AK72" s="232"/>
      <c r="AL72" s="232"/>
      <c r="AM72" s="232"/>
      <c r="AN72" s="232"/>
      <c r="AO72" s="232"/>
      <c r="AP72" s="232"/>
      <c r="AQ72" s="232"/>
      <c r="AR72" s="232"/>
      <c r="AS72" s="232"/>
      <c r="AT72" s="232"/>
      <c r="AU72" s="232"/>
      <c r="AV72" s="232"/>
    </row>
    <row r="73" spans="1:48" ht="12.95" hidden="1" customHeight="1">
      <c r="A73" s="60" t="s">
        <v>132</v>
      </c>
      <c r="B73" s="63"/>
      <c r="C73" s="3"/>
      <c r="D73" s="62"/>
      <c r="E73" s="62"/>
      <c r="F73" s="64"/>
      <c r="I73" s="65"/>
      <c r="J73" s="1"/>
      <c r="L73" s="65"/>
      <c r="M73" s="63"/>
      <c r="N73" s="63"/>
      <c r="O73" s="63"/>
      <c r="P73" s="232"/>
      <c r="V73" s="129"/>
      <c r="W73" s="129"/>
      <c r="Z73" s="129"/>
      <c r="AA73" s="129"/>
      <c r="AB73" s="129"/>
      <c r="AC73" s="129"/>
      <c r="AD73" s="129"/>
      <c r="AE73" s="129"/>
      <c r="AF73" s="129"/>
      <c r="AI73" s="4"/>
      <c r="AJ73" s="4"/>
      <c r="AK73" s="4"/>
      <c r="AL73" s="4"/>
      <c r="AM73" s="4"/>
      <c r="AN73" s="4"/>
      <c r="AO73" s="4"/>
      <c r="AP73" s="4"/>
      <c r="AQ73" s="4"/>
      <c r="AR73" s="4"/>
      <c r="AS73" s="4"/>
      <c r="AT73" s="4"/>
      <c r="AU73" s="4"/>
      <c r="AV73" s="4"/>
    </row>
    <row r="74" spans="1:48" ht="12.95" hidden="1" customHeight="1">
      <c r="A74" s="61" t="s">
        <v>133</v>
      </c>
      <c r="B74" s="63"/>
      <c r="C74" s="63"/>
      <c r="D74" s="62"/>
      <c r="E74" s="62"/>
      <c r="F74" s="64"/>
      <c r="I74" s="65"/>
      <c r="J74" s="232"/>
      <c r="L74" s="65"/>
      <c r="M74" s="232"/>
      <c r="N74" s="232"/>
      <c r="O74" s="232"/>
      <c r="P74" s="232"/>
      <c r="AI74" s="232"/>
      <c r="AJ74" s="232"/>
      <c r="AK74" s="232"/>
      <c r="AL74" s="232"/>
      <c r="AM74" s="232"/>
      <c r="AN74" s="232"/>
      <c r="AO74" s="232"/>
      <c r="AP74" s="232"/>
      <c r="AQ74" s="232"/>
      <c r="AR74" s="232"/>
      <c r="AS74" s="232"/>
      <c r="AT74" s="232"/>
      <c r="AU74" s="232"/>
      <c r="AV74" s="232"/>
    </row>
    <row r="75" spans="1:48" ht="12.95" hidden="1" customHeight="1">
      <c r="A75" s="61" t="s">
        <v>134</v>
      </c>
      <c r="B75" s="63"/>
      <c r="C75" s="63"/>
      <c r="D75" s="62"/>
      <c r="E75" s="62"/>
      <c r="F75" s="64"/>
      <c r="I75" s="65"/>
      <c r="J75" s="232"/>
      <c r="L75" s="65"/>
      <c r="M75" s="232"/>
      <c r="N75" s="232"/>
      <c r="O75" s="232"/>
      <c r="P75" s="232"/>
      <c r="AI75" s="232"/>
      <c r="AJ75" s="232"/>
      <c r="AK75" s="232"/>
      <c r="AL75" s="232"/>
      <c r="AM75" s="232"/>
      <c r="AN75" s="232"/>
      <c r="AO75" s="232"/>
      <c r="AP75" s="232"/>
      <c r="AQ75" s="232"/>
      <c r="AR75" s="232"/>
      <c r="AS75" s="232"/>
      <c r="AT75" s="232"/>
      <c r="AU75" s="232"/>
      <c r="AV75" s="232"/>
    </row>
    <row r="76" spans="1:48" ht="12.95" hidden="1" customHeight="1">
      <c r="A76" s="3"/>
      <c r="B76" s="63"/>
      <c r="C76" s="63"/>
      <c r="D76" s="62"/>
      <c r="E76" s="62"/>
      <c r="F76" s="64"/>
      <c r="I76" s="65"/>
      <c r="J76" s="232"/>
      <c r="L76" s="65"/>
      <c r="M76" s="232"/>
      <c r="N76" s="232"/>
      <c r="O76" s="232"/>
      <c r="P76" s="232"/>
      <c r="AG76" s="232"/>
      <c r="AH76" s="232"/>
      <c r="AI76" s="232"/>
      <c r="AJ76" s="232"/>
      <c r="AK76" s="232"/>
      <c r="AL76" s="232"/>
      <c r="AM76" s="232"/>
      <c r="AN76" s="232"/>
      <c r="AO76" s="232"/>
      <c r="AP76" s="232"/>
      <c r="AQ76" s="232"/>
      <c r="AR76" s="232"/>
      <c r="AS76" s="232"/>
      <c r="AT76" s="232"/>
      <c r="AU76" s="232"/>
      <c r="AV76" s="232"/>
    </row>
    <row r="77" spans="1:48" ht="12.95" hidden="1" customHeight="1">
      <c r="A77" s="130" t="s">
        <v>180</v>
      </c>
      <c r="B77" s="233" t="s">
        <v>181</v>
      </c>
      <c r="C77" s="63"/>
      <c r="D77" s="62"/>
      <c r="E77" s="62"/>
      <c r="F77" s="64"/>
      <c r="I77" s="65"/>
      <c r="J77" s="232"/>
      <c r="L77" s="65"/>
      <c r="M77" s="232"/>
      <c r="N77" s="232"/>
      <c r="O77" s="232"/>
      <c r="P77" s="232"/>
      <c r="AG77" s="232"/>
      <c r="AH77" s="232"/>
      <c r="AI77" s="232"/>
      <c r="AJ77" s="232"/>
      <c r="AK77" s="232"/>
      <c r="AL77" s="232"/>
      <c r="AM77" s="232"/>
      <c r="AN77" s="232"/>
      <c r="AO77" s="232"/>
      <c r="AP77" s="232"/>
      <c r="AQ77" s="232"/>
      <c r="AR77" s="232"/>
      <c r="AS77" s="232"/>
      <c r="AT77" s="232"/>
      <c r="AU77" s="232"/>
      <c r="AV77" s="232"/>
    </row>
    <row r="78" spans="1:48" ht="12.95" hidden="1" customHeight="1">
      <c r="A78" s="61" t="s">
        <v>124</v>
      </c>
      <c r="B78" s="63"/>
      <c r="C78" s="63"/>
      <c r="D78" s="62"/>
      <c r="E78" s="62"/>
      <c r="F78" s="64"/>
      <c r="I78" s="65"/>
      <c r="J78" s="232"/>
      <c r="L78" s="65"/>
      <c r="M78" s="66"/>
      <c r="N78" s="232"/>
      <c r="O78" s="232"/>
      <c r="P78" s="232"/>
      <c r="AI78" s="232"/>
      <c r="AJ78" s="232"/>
      <c r="AK78" s="232"/>
      <c r="AL78" s="232"/>
      <c r="AM78" s="232"/>
      <c r="AN78" s="232"/>
      <c r="AO78" s="232"/>
      <c r="AP78" s="232"/>
      <c r="AQ78" s="232"/>
      <c r="AR78" s="232"/>
      <c r="AS78" s="232"/>
      <c r="AT78" s="232"/>
      <c r="AU78" s="232"/>
      <c r="AV78" s="232"/>
    </row>
    <row r="79" spans="1:48" ht="12.95" hidden="1" customHeight="1">
      <c r="A79" s="61" t="s">
        <v>125</v>
      </c>
      <c r="B79" s="63"/>
      <c r="C79" s="63"/>
      <c r="D79" s="62"/>
      <c r="E79" s="62"/>
      <c r="F79" s="64"/>
      <c r="I79" s="65"/>
      <c r="J79" s="232"/>
      <c r="L79" s="65"/>
      <c r="M79" s="232"/>
      <c r="N79" s="232"/>
      <c r="O79" s="232"/>
      <c r="P79" s="232"/>
      <c r="AI79" s="232"/>
      <c r="AJ79" s="232"/>
      <c r="AK79" s="232"/>
      <c r="AL79" s="232"/>
      <c r="AM79" s="232"/>
      <c r="AN79" s="232"/>
      <c r="AO79" s="232"/>
      <c r="AP79" s="232"/>
      <c r="AQ79" s="232"/>
      <c r="AR79" s="232"/>
      <c r="AS79" s="232"/>
      <c r="AT79" s="232"/>
      <c r="AU79" s="232"/>
      <c r="AV79" s="232"/>
    </row>
    <row r="80" spans="1:48" ht="12.95" hidden="1" customHeight="1">
      <c r="A80" s="60" t="s">
        <v>126</v>
      </c>
      <c r="B80" s="63"/>
      <c r="C80" s="63"/>
      <c r="D80" s="62"/>
      <c r="E80" s="62"/>
      <c r="F80" s="64"/>
      <c r="I80" s="65"/>
      <c r="J80" s="232"/>
      <c r="L80" s="65"/>
      <c r="M80" s="232"/>
      <c r="N80" s="232"/>
      <c r="O80" s="232"/>
      <c r="P80" s="232"/>
      <c r="AI80" s="232"/>
      <c r="AJ80" s="232"/>
      <c r="AK80" s="232"/>
      <c r="AL80" s="232"/>
      <c r="AM80" s="232"/>
      <c r="AN80" s="232"/>
      <c r="AO80" s="232"/>
      <c r="AP80" s="232"/>
      <c r="AQ80" s="232"/>
      <c r="AR80" s="232"/>
      <c r="AS80" s="232"/>
      <c r="AT80" s="232"/>
      <c r="AU80" s="232"/>
      <c r="AV80" s="232"/>
    </row>
    <row r="81" spans="1:48" ht="12.95" hidden="1" customHeight="1">
      <c r="A81" s="60" t="s">
        <v>127</v>
      </c>
      <c r="B81" s="63"/>
      <c r="C81" s="63"/>
      <c r="D81" s="62"/>
      <c r="E81" s="62"/>
      <c r="F81" s="64"/>
      <c r="I81" s="65"/>
      <c r="J81" s="232"/>
      <c r="L81" s="65"/>
      <c r="M81" s="232"/>
      <c r="N81" s="232"/>
      <c r="O81" s="232"/>
      <c r="P81" s="232"/>
      <c r="AI81" s="232"/>
      <c r="AJ81" s="232"/>
      <c r="AK81" s="232"/>
      <c r="AL81" s="232"/>
      <c r="AM81" s="232"/>
      <c r="AN81" s="232"/>
      <c r="AO81" s="232"/>
      <c r="AP81" s="232"/>
      <c r="AQ81" s="232"/>
      <c r="AR81" s="232"/>
      <c r="AS81" s="232"/>
      <c r="AT81" s="232"/>
      <c r="AU81" s="232"/>
      <c r="AV81" s="232"/>
    </row>
    <row r="82" spans="1:48" ht="12.95" hidden="1" customHeight="1">
      <c r="A82" s="232" t="s">
        <v>128</v>
      </c>
      <c r="B82" s="232"/>
      <c r="C82" s="63"/>
      <c r="D82" s="62"/>
      <c r="E82" s="62"/>
      <c r="F82" s="64"/>
      <c r="I82" s="65"/>
      <c r="J82" s="232"/>
      <c r="L82" s="65"/>
      <c r="M82" s="232"/>
      <c r="N82" s="232"/>
      <c r="O82" s="232"/>
      <c r="P82" s="232"/>
      <c r="AI82" s="232"/>
      <c r="AJ82" s="232"/>
      <c r="AK82" s="232"/>
      <c r="AL82" s="232"/>
      <c r="AM82" s="232"/>
      <c r="AN82" s="232"/>
      <c r="AO82" s="232"/>
      <c r="AP82" s="232"/>
      <c r="AQ82" s="232"/>
      <c r="AR82" s="232"/>
      <c r="AS82" s="232"/>
      <c r="AT82" s="232"/>
      <c r="AU82" s="232"/>
      <c r="AV82" s="232"/>
    </row>
    <row r="83" spans="1:48" ht="12.95" hidden="1" customHeight="1">
      <c r="A83" s="232" t="s">
        <v>129</v>
      </c>
      <c r="B83" s="232"/>
      <c r="C83" s="3"/>
      <c r="D83" s="62"/>
      <c r="E83" s="62"/>
      <c r="F83" s="64"/>
      <c r="I83" s="65"/>
      <c r="J83" s="1"/>
      <c r="L83" s="65"/>
      <c r="M83" s="63"/>
      <c r="N83" s="63"/>
      <c r="O83" s="63"/>
      <c r="P83" s="232"/>
      <c r="V83" s="129"/>
      <c r="W83" s="129"/>
      <c r="Z83" s="129"/>
      <c r="AA83" s="129"/>
      <c r="AB83" s="129"/>
      <c r="AC83" s="129"/>
      <c r="AD83" s="129"/>
      <c r="AE83" s="129"/>
      <c r="AF83" s="129"/>
      <c r="AI83" s="4"/>
      <c r="AJ83" s="4"/>
      <c r="AK83" s="4"/>
      <c r="AL83" s="4"/>
      <c r="AM83" s="4"/>
      <c r="AN83" s="4"/>
      <c r="AO83" s="4"/>
      <c r="AP83" s="4"/>
      <c r="AQ83" s="4"/>
      <c r="AR83" s="4"/>
      <c r="AS83" s="4"/>
      <c r="AT83" s="4"/>
      <c r="AU83" s="4"/>
      <c r="AV83" s="4"/>
    </row>
    <row r="84" spans="1:48" ht="12.95" hidden="1" customHeight="1">
      <c r="A84" s="232" t="s">
        <v>130</v>
      </c>
      <c r="B84" s="232"/>
      <c r="C84" s="63"/>
      <c r="D84" s="62"/>
      <c r="E84" s="62"/>
      <c r="F84" s="64"/>
      <c r="I84" s="65"/>
      <c r="J84" s="232"/>
      <c r="L84" s="65"/>
      <c r="M84" s="232"/>
      <c r="N84" s="232"/>
      <c r="O84" s="232"/>
      <c r="P84" s="232"/>
      <c r="AG84" s="232"/>
      <c r="AH84" s="232"/>
      <c r="AI84" s="232"/>
      <c r="AJ84" s="232"/>
      <c r="AK84" s="232"/>
      <c r="AL84" s="232"/>
      <c r="AM84" s="232"/>
      <c r="AN84" s="232"/>
      <c r="AO84" s="232"/>
      <c r="AP84" s="232"/>
      <c r="AQ84" s="232"/>
      <c r="AR84" s="232"/>
      <c r="AS84" s="232"/>
      <c r="AT84" s="232"/>
      <c r="AU84" s="232"/>
      <c r="AV84" s="232"/>
    </row>
    <row r="85" spans="1:48" ht="12.95" hidden="1" customHeight="1">
      <c r="A85" s="60" t="s">
        <v>131</v>
      </c>
      <c r="B85" s="63"/>
      <c r="C85" s="63"/>
      <c r="D85" s="62"/>
      <c r="E85" s="62"/>
      <c r="F85" s="64"/>
      <c r="I85" s="65"/>
      <c r="J85" s="232"/>
      <c r="L85" s="65"/>
      <c r="M85" s="232"/>
      <c r="N85" s="232"/>
      <c r="O85" s="232"/>
      <c r="P85" s="232"/>
      <c r="AG85" s="232"/>
      <c r="AH85" s="232"/>
      <c r="AI85" s="232"/>
      <c r="AJ85" s="232"/>
      <c r="AK85" s="232"/>
      <c r="AL85" s="232"/>
      <c r="AM85" s="232"/>
      <c r="AN85" s="232"/>
      <c r="AO85" s="232"/>
      <c r="AP85" s="232"/>
      <c r="AQ85" s="232"/>
      <c r="AR85" s="232"/>
      <c r="AS85" s="232"/>
      <c r="AT85" s="232"/>
      <c r="AU85" s="232"/>
      <c r="AV85" s="232"/>
    </row>
    <row r="86" spans="1:48" ht="12.95" hidden="1" customHeight="1">
      <c r="A86" s="60" t="s">
        <v>132</v>
      </c>
      <c r="B86" s="63"/>
      <c r="C86" s="63"/>
      <c r="D86" s="62"/>
      <c r="E86" s="62"/>
      <c r="F86" s="64"/>
      <c r="I86" s="65"/>
      <c r="J86" s="232"/>
      <c r="L86" s="65"/>
      <c r="M86" s="66"/>
      <c r="N86" s="232"/>
      <c r="O86" s="232"/>
      <c r="P86" s="232"/>
      <c r="AI86" s="232"/>
      <c r="AJ86" s="232"/>
      <c r="AK86" s="232"/>
      <c r="AL86" s="232"/>
      <c r="AM86" s="232"/>
      <c r="AN86" s="232"/>
      <c r="AO86" s="232"/>
      <c r="AP86" s="232"/>
      <c r="AQ86" s="232"/>
      <c r="AR86" s="232"/>
      <c r="AS86" s="232"/>
      <c r="AT86" s="232"/>
      <c r="AU86" s="232"/>
      <c r="AV86" s="232"/>
    </row>
    <row r="87" spans="1:48" ht="12.95" hidden="1" customHeight="1">
      <c r="A87" s="61" t="s">
        <v>133</v>
      </c>
      <c r="B87" s="63"/>
      <c r="C87" s="63"/>
      <c r="D87" s="62"/>
      <c r="E87" s="62"/>
      <c r="F87" s="64"/>
      <c r="I87" s="65"/>
      <c r="J87" s="232"/>
      <c r="L87" s="65"/>
      <c r="M87" s="232"/>
      <c r="N87" s="232"/>
      <c r="O87" s="232"/>
      <c r="P87" s="232"/>
      <c r="AI87" s="232"/>
      <c r="AJ87" s="232"/>
      <c r="AK87" s="232"/>
      <c r="AL87" s="232"/>
      <c r="AM87" s="232"/>
      <c r="AN87" s="232"/>
      <c r="AO87" s="232"/>
      <c r="AP87" s="232"/>
      <c r="AQ87" s="232"/>
      <c r="AR87" s="232"/>
      <c r="AS87" s="232"/>
      <c r="AT87" s="232"/>
      <c r="AU87" s="232"/>
      <c r="AV87" s="232"/>
    </row>
    <row r="88" spans="1:48" ht="12.95" hidden="1" customHeight="1">
      <c r="A88" s="61" t="s">
        <v>134</v>
      </c>
      <c r="B88" s="63"/>
      <c r="C88" s="63"/>
      <c r="D88" s="62"/>
      <c r="E88" s="62"/>
      <c r="F88" s="64"/>
      <c r="I88" s="65"/>
      <c r="J88" s="232"/>
      <c r="L88" s="65"/>
      <c r="M88" s="232"/>
      <c r="N88" s="232"/>
      <c r="O88" s="232"/>
      <c r="P88" s="232"/>
      <c r="AI88" s="232"/>
      <c r="AJ88" s="232"/>
      <c r="AK88" s="232"/>
      <c r="AL88" s="232"/>
      <c r="AM88" s="232"/>
      <c r="AN88" s="232"/>
      <c r="AO88" s="232"/>
      <c r="AP88" s="232"/>
      <c r="AQ88" s="232"/>
      <c r="AR88" s="232"/>
      <c r="AS88" s="232"/>
      <c r="AT88" s="232"/>
      <c r="AU88" s="232"/>
      <c r="AV88" s="232"/>
    </row>
    <row r="89" spans="1:48" ht="12.95" hidden="1" customHeight="1">
      <c r="A89" s="3"/>
      <c r="B89" s="63"/>
      <c r="C89" s="63"/>
      <c r="D89" s="62"/>
      <c r="E89" s="62"/>
      <c r="F89" s="64"/>
      <c r="I89" s="65"/>
      <c r="J89" s="232"/>
      <c r="L89" s="65"/>
      <c r="M89" s="232"/>
      <c r="N89" s="232"/>
      <c r="O89" s="232"/>
      <c r="P89" s="232"/>
      <c r="AI89" s="232"/>
      <c r="AJ89" s="232"/>
      <c r="AK89" s="232"/>
      <c r="AL89" s="232"/>
      <c r="AM89" s="232"/>
      <c r="AN89" s="232"/>
      <c r="AO89" s="232"/>
      <c r="AP89" s="232"/>
      <c r="AQ89" s="232"/>
      <c r="AR89" s="232"/>
      <c r="AS89" s="232"/>
      <c r="AT89" s="232"/>
      <c r="AU89" s="232"/>
      <c r="AV89" s="232"/>
    </row>
    <row r="90" spans="1:48" ht="12.95" hidden="1" customHeight="1">
      <c r="A90" s="130" t="s">
        <v>182</v>
      </c>
      <c r="B90" s="233" t="s">
        <v>183</v>
      </c>
      <c r="C90" s="63"/>
      <c r="D90" s="62"/>
      <c r="E90" s="62"/>
      <c r="F90" s="64"/>
      <c r="I90" s="65"/>
      <c r="J90" s="232"/>
      <c r="L90" s="65"/>
      <c r="M90" s="232"/>
      <c r="N90" s="232"/>
      <c r="O90" s="232"/>
      <c r="P90" s="232"/>
      <c r="AI90" s="232"/>
      <c r="AJ90" s="232"/>
      <c r="AK90" s="232"/>
      <c r="AL90" s="232"/>
      <c r="AM90" s="232"/>
      <c r="AN90" s="232"/>
      <c r="AO90" s="232"/>
      <c r="AP90" s="232"/>
      <c r="AQ90" s="232"/>
      <c r="AR90" s="232"/>
      <c r="AS90" s="232"/>
      <c r="AT90" s="232"/>
      <c r="AU90" s="232"/>
      <c r="AV90" s="232"/>
    </row>
    <row r="91" spans="1:48" ht="12.95" hidden="1" customHeight="1">
      <c r="A91" s="60" t="s">
        <v>126</v>
      </c>
      <c r="B91" s="63"/>
      <c r="C91" s="63"/>
      <c r="D91" s="62"/>
      <c r="E91" s="62"/>
      <c r="F91" s="64"/>
      <c r="I91" s="65"/>
      <c r="J91" s="232"/>
      <c r="L91" s="65"/>
      <c r="M91" s="232"/>
      <c r="N91" s="232"/>
      <c r="O91" s="232"/>
      <c r="P91" s="232"/>
      <c r="AI91" s="232"/>
      <c r="AJ91" s="232"/>
      <c r="AK91" s="232"/>
      <c r="AL91" s="232"/>
      <c r="AM91" s="232"/>
      <c r="AN91" s="232"/>
      <c r="AO91" s="232"/>
      <c r="AP91" s="232"/>
      <c r="AQ91" s="232"/>
      <c r="AR91" s="232"/>
      <c r="AS91" s="232"/>
      <c r="AT91" s="232"/>
      <c r="AU91" s="232"/>
      <c r="AV91" s="232"/>
    </row>
    <row r="92" spans="1:48" ht="12.95" hidden="1" customHeight="1">
      <c r="A92" s="60" t="s">
        <v>127</v>
      </c>
      <c r="B92" s="63"/>
      <c r="C92" s="63"/>
      <c r="D92" s="62"/>
      <c r="E92" s="62"/>
      <c r="F92" s="64"/>
      <c r="I92" s="65"/>
      <c r="J92" s="232"/>
      <c r="L92" s="65"/>
      <c r="M92" s="232"/>
      <c r="N92" s="232"/>
      <c r="O92" s="232"/>
      <c r="P92" s="232"/>
      <c r="AI92" s="232"/>
      <c r="AJ92" s="232"/>
      <c r="AK92" s="232"/>
      <c r="AL92" s="232"/>
      <c r="AM92" s="232"/>
      <c r="AN92" s="232"/>
      <c r="AO92" s="232"/>
      <c r="AP92" s="232"/>
      <c r="AQ92" s="232"/>
      <c r="AR92" s="232"/>
      <c r="AS92" s="232"/>
      <c r="AT92" s="232"/>
      <c r="AU92" s="232"/>
      <c r="AV92" s="232"/>
    </row>
    <row r="93" spans="1:48" ht="12.95" hidden="1" customHeight="1">
      <c r="A93" s="60" t="s">
        <v>128</v>
      </c>
      <c r="B93" s="63"/>
      <c r="C93" s="63"/>
      <c r="D93" s="62"/>
      <c r="E93" s="62"/>
      <c r="F93" s="64"/>
      <c r="I93" s="65"/>
      <c r="J93" s="232"/>
      <c r="L93" s="65"/>
      <c r="M93" s="232"/>
      <c r="N93" s="232"/>
      <c r="O93" s="232"/>
      <c r="P93" s="232"/>
      <c r="AI93" s="232"/>
      <c r="AJ93" s="232"/>
      <c r="AK93" s="232"/>
      <c r="AL93" s="232"/>
      <c r="AM93" s="232"/>
      <c r="AN93" s="232"/>
      <c r="AO93" s="232"/>
      <c r="AP93" s="232"/>
      <c r="AQ93" s="232"/>
      <c r="AR93" s="232"/>
      <c r="AS93" s="232"/>
      <c r="AT93" s="232"/>
      <c r="AU93" s="232"/>
      <c r="AV93" s="232"/>
    </row>
    <row r="94" spans="1:48" ht="12.95" hidden="1" customHeight="1">
      <c r="A94" s="232" t="s">
        <v>129</v>
      </c>
      <c r="B94" s="232"/>
      <c r="C94" s="63"/>
      <c r="D94" s="62"/>
      <c r="E94" s="62"/>
      <c r="F94" s="64"/>
      <c r="I94" s="65"/>
      <c r="J94" s="232"/>
      <c r="L94" s="65"/>
      <c r="M94" s="232"/>
      <c r="N94" s="232"/>
      <c r="O94" s="232"/>
      <c r="P94" s="232"/>
      <c r="AI94" s="232"/>
      <c r="AJ94" s="232"/>
      <c r="AK94" s="232"/>
      <c r="AL94" s="232"/>
      <c r="AM94" s="232"/>
      <c r="AN94" s="232"/>
      <c r="AO94" s="232"/>
      <c r="AP94" s="232"/>
      <c r="AQ94" s="232"/>
      <c r="AR94" s="232"/>
      <c r="AS94" s="232"/>
      <c r="AT94" s="232"/>
      <c r="AU94" s="232"/>
      <c r="AV94" s="232"/>
    </row>
    <row r="95" spans="1:48" ht="12.95" hidden="1" customHeight="1">
      <c r="A95" s="232" t="s">
        <v>130</v>
      </c>
      <c r="B95" s="232"/>
      <c r="C95" s="63"/>
      <c r="D95" s="62"/>
      <c r="E95" s="62"/>
      <c r="F95" s="64"/>
      <c r="I95" s="65"/>
      <c r="J95" s="232"/>
      <c r="L95" s="65"/>
      <c r="M95" s="232"/>
      <c r="N95" s="232"/>
      <c r="O95" s="232"/>
      <c r="P95" s="232"/>
      <c r="AI95" s="232"/>
      <c r="AJ95" s="232"/>
      <c r="AK95" s="232"/>
      <c r="AL95" s="232"/>
      <c r="AM95" s="232"/>
      <c r="AN95" s="232"/>
      <c r="AO95" s="232"/>
      <c r="AP95" s="232"/>
      <c r="AQ95" s="232"/>
      <c r="AR95" s="232"/>
      <c r="AS95" s="232"/>
      <c r="AT95" s="232"/>
      <c r="AU95" s="232"/>
      <c r="AV95" s="232"/>
    </row>
    <row r="96" spans="1:48" ht="12.95" hidden="1" customHeight="1">
      <c r="A96" s="232" t="s">
        <v>131</v>
      </c>
      <c r="B96" s="232"/>
      <c r="C96" s="63"/>
      <c r="D96" s="62"/>
      <c r="E96" s="62"/>
      <c r="F96" s="64"/>
      <c r="I96" s="65"/>
      <c r="J96" s="232"/>
      <c r="L96" s="65"/>
      <c r="M96" s="232"/>
      <c r="N96" s="232"/>
      <c r="O96" s="232"/>
      <c r="P96" s="232"/>
      <c r="AI96" s="232"/>
      <c r="AJ96" s="232"/>
      <c r="AK96" s="232"/>
      <c r="AL96" s="232"/>
      <c r="AM96" s="232"/>
      <c r="AN96" s="232"/>
      <c r="AO96" s="232"/>
      <c r="AP96" s="232"/>
      <c r="AQ96" s="232"/>
      <c r="AR96" s="232"/>
      <c r="AS96" s="232"/>
      <c r="AT96" s="232"/>
      <c r="AU96" s="232"/>
      <c r="AV96" s="232"/>
    </row>
    <row r="97" spans="1:48" ht="12.95" hidden="1" customHeight="1">
      <c r="A97" s="60" t="s">
        <v>132</v>
      </c>
      <c r="B97" s="63"/>
      <c r="C97" s="63"/>
      <c r="D97" s="62"/>
      <c r="E97" s="62"/>
      <c r="F97" s="64"/>
      <c r="I97" s="65"/>
      <c r="J97" s="232"/>
      <c r="L97" s="65"/>
      <c r="M97" s="232"/>
      <c r="N97" s="232"/>
      <c r="O97" s="232"/>
      <c r="P97" s="232"/>
      <c r="AI97" s="232"/>
      <c r="AJ97" s="232"/>
      <c r="AK97" s="232"/>
      <c r="AL97" s="232"/>
      <c r="AM97" s="232"/>
      <c r="AN97" s="232"/>
      <c r="AO97" s="232"/>
      <c r="AP97" s="232"/>
      <c r="AQ97" s="232"/>
      <c r="AR97" s="232"/>
      <c r="AS97" s="232"/>
      <c r="AT97" s="232"/>
      <c r="AU97" s="232"/>
      <c r="AV97" s="232"/>
    </row>
    <row r="98" spans="1:48" ht="12.95" hidden="1" customHeight="1">
      <c r="A98" s="61" t="s">
        <v>133</v>
      </c>
      <c r="B98" s="63"/>
      <c r="C98" s="63"/>
      <c r="D98" s="62"/>
      <c r="E98" s="62"/>
      <c r="F98" s="64"/>
      <c r="I98" s="65"/>
      <c r="J98" s="232"/>
      <c r="L98" s="65"/>
      <c r="M98" s="232"/>
      <c r="N98" s="232"/>
      <c r="O98" s="232"/>
      <c r="P98" s="232"/>
      <c r="AI98" s="232"/>
      <c r="AJ98" s="232"/>
      <c r="AK98" s="232"/>
      <c r="AL98" s="232"/>
      <c r="AM98" s="232"/>
      <c r="AN98" s="232"/>
      <c r="AO98" s="232"/>
      <c r="AP98" s="232"/>
      <c r="AQ98" s="232"/>
      <c r="AR98" s="232"/>
      <c r="AS98" s="232"/>
      <c r="AT98" s="232"/>
      <c r="AU98" s="232"/>
      <c r="AV98" s="232"/>
    </row>
    <row r="99" spans="1:48" ht="12.95" hidden="1" customHeight="1">
      <c r="A99" s="61" t="s">
        <v>134</v>
      </c>
      <c r="B99" s="63"/>
      <c r="C99" s="63"/>
      <c r="D99" s="62"/>
      <c r="E99" s="62"/>
      <c r="F99" s="64"/>
      <c r="I99" s="65"/>
      <c r="J99" s="232"/>
      <c r="L99" s="65"/>
      <c r="M99" s="232"/>
      <c r="N99" s="232"/>
      <c r="O99" s="232"/>
      <c r="P99" s="232"/>
      <c r="AI99" s="232"/>
      <c r="AJ99" s="232"/>
      <c r="AK99" s="232"/>
      <c r="AL99" s="232"/>
      <c r="AM99" s="232"/>
      <c r="AN99" s="232"/>
      <c r="AO99" s="232"/>
      <c r="AP99" s="232"/>
      <c r="AQ99" s="232"/>
      <c r="AR99" s="232"/>
      <c r="AS99" s="232"/>
      <c r="AT99" s="232"/>
      <c r="AU99" s="232"/>
      <c r="AV99" s="232"/>
    </row>
    <row r="100" spans="1:48" ht="12.95" hidden="1" customHeight="1">
      <c r="A100" s="3"/>
      <c r="B100" s="63"/>
      <c r="C100" s="63"/>
      <c r="D100" s="62"/>
      <c r="E100" s="62"/>
      <c r="F100" s="64"/>
      <c r="I100" s="65"/>
      <c r="J100" s="232"/>
      <c r="L100" s="65"/>
      <c r="M100" s="232"/>
      <c r="N100" s="232"/>
      <c r="O100" s="232"/>
      <c r="P100" s="232"/>
      <c r="AI100" s="232"/>
      <c r="AJ100" s="232"/>
      <c r="AK100" s="232"/>
      <c r="AL100" s="232"/>
      <c r="AM100" s="232"/>
      <c r="AN100" s="232"/>
      <c r="AO100" s="232"/>
      <c r="AP100" s="232"/>
      <c r="AQ100" s="232"/>
      <c r="AR100" s="232"/>
      <c r="AS100" s="232"/>
      <c r="AT100" s="232"/>
      <c r="AU100" s="232"/>
      <c r="AV100" s="232"/>
    </row>
    <row r="101" spans="1:48" ht="12.95" hidden="1" customHeight="1">
      <c r="A101" s="130" t="s">
        <v>184</v>
      </c>
      <c r="B101" s="233" t="s">
        <v>185</v>
      </c>
      <c r="C101" s="63"/>
      <c r="D101" s="62"/>
      <c r="E101" s="62"/>
      <c r="F101" s="64"/>
      <c r="I101" s="65"/>
      <c r="J101" s="232"/>
      <c r="L101" s="65"/>
      <c r="M101" s="232"/>
      <c r="N101" s="232"/>
      <c r="O101" s="232"/>
      <c r="P101" s="232"/>
      <c r="AI101" s="232"/>
      <c r="AJ101" s="232"/>
      <c r="AK101" s="232"/>
      <c r="AL101" s="232"/>
      <c r="AM101" s="232"/>
      <c r="AN101" s="232"/>
      <c r="AO101" s="232"/>
      <c r="AP101" s="232"/>
      <c r="AQ101" s="232"/>
      <c r="AR101" s="232"/>
      <c r="AS101" s="232"/>
      <c r="AT101" s="232"/>
      <c r="AU101" s="232"/>
      <c r="AV101" s="232"/>
    </row>
    <row r="102" spans="1:48" ht="12.95" hidden="1" customHeight="1">
      <c r="A102" s="60" t="s">
        <v>128</v>
      </c>
      <c r="B102" s="63"/>
      <c r="C102" s="63"/>
      <c r="D102" s="62"/>
      <c r="E102" s="62"/>
      <c r="F102" s="64"/>
      <c r="I102" s="65"/>
      <c r="J102" s="232"/>
      <c r="L102" s="65"/>
      <c r="M102" s="232"/>
      <c r="N102" s="232"/>
      <c r="O102" s="232"/>
      <c r="P102" s="232"/>
      <c r="AI102" s="232"/>
      <c r="AJ102" s="232"/>
      <c r="AK102" s="232"/>
      <c r="AL102" s="232"/>
      <c r="AM102" s="232"/>
      <c r="AN102" s="232"/>
      <c r="AO102" s="232"/>
      <c r="AP102" s="232"/>
      <c r="AQ102" s="232"/>
      <c r="AR102" s="232"/>
      <c r="AS102" s="232"/>
      <c r="AT102" s="232"/>
      <c r="AU102" s="232"/>
      <c r="AV102" s="232"/>
    </row>
    <row r="103" spans="1:48" ht="12.95" hidden="1" customHeight="1">
      <c r="A103" s="232" t="s">
        <v>129</v>
      </c>
      <c r="B103" s="232"/>
      <c r="C103" s="63"/>
      <c r="D103" s="62"/>
      <c r="E103" s="62"/>
      <c r="F103" s="64"/>
      <c r="I103" s="65"/>
      <c r="J103" s="232"/>
      <c r="L103" s="65"/>
      <c r="M103" s="232"/>
      <c r="N103" s="232"/>
      <c r="O103" s="232"/>
      <c r="P103" s="232"/>
      <c r="AI103" s="232"/>
      <c r="AJ103" s="232"/>
      <c r="AK103" s="232"/>
      <c r="AL103" s="232"/>
      <c r="AM103" s="232"/>
      <c r="AN103" s="232"/>
      <c r="AO103" s="232"/>
      <c r="AP103" s="232"/>
      <c r="AQ103" s="232"/>
      <c r="AR103" s="232"/>
      <c r="AS103" s="232"/>
      <c r="AT103" s="232"/>
      <c r="AU103" s="232"/>
      <c r="AV103" s="232"/>
    </row>
    <row r="104" spans="1:48" ht="12.95" hidden="1" customHeight="1">
      <c r="A104" s="232" t="s">
        <v>130</v>
      </c>
      <c r="B104" s="232"/>
      <c r="C104" s="63"/>
      <c r="D104" s="62"/>
      <c r="E104" s="62"/>
      <c r="F104" s="64"/>
      <c r="I104" s="65"/>
      <c r="J104" s="232"/>
      <c r="L104" s="65"/>
      <c r="M104" s="232"/>
      <c r="N104" s="232"/>
      <c r="O104" s="232"/>
      <c r="P104" s="232"/>
      <c r="AI104" s="232"/>
      <c r="AJ104" s="232"/>
      <c r="AK104" s="232"/>
      <c r="AL104" s="232"/>
      <c r="AM104" s="232"/>
      <c r="AN104" s="232"/>
      <c r="AO104" s="232"/>
      <c r="AP104" s="232"/>
      <c r="AQ104" s="232"/>
      <c r="AR104" s="232"/>
      <c r="AS104" s="232"/>
      <c r="AT104" s="232"/>
      <c r="AU104" s="232"/>
      <c r="AV104" s="232"/>
    </row>
    <row r="105" spans="1:48" ht="12.95" hidden="1" customHeight="1">
      <c r="A105" s="232" t="s">
        <v>131</v>
      </c>
      <c r="B105" s="232"/>
      <c r="C105" s="63"/>
      <c r="D105" s="62"/>
      <c r="E105" s="62"/>
      <c r="F105" s="64"/>
      <c r="I105" s="65"/>
      <c r="J105" s="232"/>
      <c r="L105" s="65"/>
      <c r="M105" s="232"/>
      <c r="N105" s="232"/>
      <c r="O105" s="232"/>
      <c r="P105" s="232"/>
      <c r="AI105" s="232"/>
      <c r="AJ105" s="232"/>
      <c r="AK105" s="232"/>
      <c r="AL105" s="232"/>
      <c r="AM105" s="232"/>
      <c r="AN105" s="232"/>
      <c r="AO105" s="232"/>
      <c r="AP105" s="232"/>
      <c r="AQ105" s="232"/>
      <c r="AR105" s="232"/>
      <c r="AS105" s="232"/>
      <c r="AT105" s="232"/>
      <c r="AU105" s="232"/>
      <c r="AV105" s="232"/>
    </row>
    <row r="106" spans="1:48" ht="12.95" hidden="1" customHeight="1">
      <c r="A106" s="60" t="s">
        <v>132</v>
      </c>
      <c r="B106" s="63"/>
      <c r="C106" s="63"/>
      <c r="D106" s="62"/>
      <c r="E106" s="62"/>
      <c r="F106" s="64"/>
      <c r="I106" s="65"/>
      <c r="J106" s="232"/>
      <c r="L106" s="65"/>
      <c r="M106" s="232"/>
      <c r="N106" s="232"/>
      <c r="O106" s="232"/>
      <c r="P106" s="232"/>
      <c r="AI106" s="232"/>
      <c r="AJ106" s="232"/>
      <c r="AK106" s="232"/>
      <c r="AL106" s="232"/>
      <c r="AM106" s="232"/>
      <c r="AN106" s="232"/>
      <c r="AO106" s="232"/>
      <c r="AP106" s="232"/>
      <c r="AQ106" s="232"/>
      <c r="AR106" s="232"/>
      <c r="AS106" s="232"/>
      <c r="AT106" s="232"/>
      <c r="AU106" s="232"/>
      <c r="AV106" s="232"/>
    </row>
    <row r="107" spans="1:48" ht="12.95" hidden="1" customHeight="1">
      <c r="A107" s="61" t="s">
        <v>133</v>
      </c>
      <c r="B107" s="63"/>
      <c r="C107" s="63"/>
      <c r="D107" s="62"/>
      <c r="E107" s="62"/>
      <c r="F107" s="64"/>
      <c r="I107" s="65"/>
      <c r="J107" s="232"/>
      <c r="L107" s="65"/>
      <c r="M107" s="232"/>
      <c r="N107" s="232"/>
      <c r="O107" s="232"/>
      <c r="P107" s="232"/>
      <c r="AI107" s="232"/>
      <c r="AJ107" s="232"/>
      <c r="AK107" s="232"/>
      <c r="AL107" s="232"/>
      <c r="AM107" s="232"/>
      <c r="AN107" s="232"/>
      <c r="AO107" s="232"/>
      <c r="AP107" s="232"/>
      <c r="AQ107" s="232"/>
      <c r="AR107" s="232"/>
      <c r="AS107" s="232"/>
      <c r="AT107" s="232"/>
      <c r="AU107" s="232"/>
      <c r="AV107" s="232"/>
    </row>
    <row r="108" spans="1:48" ht="12.95" hidden="1" customHeight="1">
      <c r="A108" s="61" t="s">
        <v>134</v>
      </c>
      <c r="B108" s="63"/>
      <c r="C108" s="63"/>
      <c r="D108" s="62"/>
      <c r="E108" s="62"/>
      <c r="F108" s="64"/>
      <c r="I108" s="65"/>
      <c r="J108" s="232"/>
      <c r="L108" s="65"/>
      <c r="M108" s="232"/>
      <c r="N108" s="232"/>
      <c r="O108" s="232"/>
      <c r="P108" s="232"/>
      <c r="AI108" s="232"/>
      <c r="AJ108" s="232"/>
      <c r="AK108" s="232"/>
      <c r="AL108" s="232"/>
      <c r="AM108" s="232"/>
      <c r="AN108" s="232"/>
      <c r="AO108" s="232"/>
      <c r="AP108" s="232"/>
      <c r="AQ108" s="232"/>
      <c r="AR108" s="232"/>
      <c r="AS108" s="232"/>
      <c r="AT108" s="232"/>
      <c r="AU108" s="232"/>
      <c r="AV108" s="232"/>
    </row>
    <row r="109" spans="1:48" ht="12.95" hidden="1" customHeight="1">
      <c r="A109" s="3"/>
      <c r="B109" s="63"/>
      <c r="C109" s="63"/>
      <c r="D109" s="62"/>
      <c r="E109" s="62"/>
      <c r="F109" s="64"/>
      <c r="I109" s="65"/>
      <c r="J109" s="232"/>
      <c r="L109" s="65"/>
      <c r="M109" s="232"/>
      <c r="N109" s="232"/>
      <c r="O109" s="232"/>
      <c r="P109" s="232"/>
      <c r="AI109" s="232"/>
      <c r="AJ109" s="232"/>
      <c r="AK109" s="232"/>
      <c r="AL109" s="232"/>
      <c r="AM109" s="232"/>
      <c r="AN109" s="232"/>
      <c r="AO109" s="232"/>
      <c r="AP109" s="232"/>
      <c r="AQ109" s="232"/>
      <c r="AR109" s="232"/>
      <c r="AS109" s="232"/>
      <c r="AT109" s="232"/>
      <c r="AU109" s="232"/>
      <c r="AV109" s="232"/>
    </row>
    <row r="110" spans="1:48" ht="12.95" hidden="1" customHeight="1">
      <c r="A110" s="130" t="s">
        <v>186</v>
      </c>
      <c r="B110" s="233" t="s">
        <v>187</v>
      </c>
      <c r="C110" s="63"/>
      <c r="D110" s="232"/>
      <c r="F110" s="64"/>
      <c r="I110" s="65"/>
      <c r="J110" s="232"/>
      <c r="L110" s="65"/>
      <c r="M110" s="63"/>
      <c r="N110" s="63"/>
      <c r="O110" s="63"/>
      <c r="P110" s="232"/>
      <c r="AI110" s="232"/>
      <c r="AJ110" s="232"/>
      <c r="AK110" s="232"/>
      <c r="AL110" s="232"/>
      <c r="AM110" s="232"/>
      <c r="AN110" s="232"/>
      <c r="AO110" s="232"/>
      <c r="AP110" s="232"/>
      <c r="AQ110" s="232"/>
      <c r="AR110" s="232"/>
      <c r="AS110" s="232"/>
      <c r="AT110" s="232"/>
      <c r="AU110" s="232"/>
      <c r="AV110" s="232"/>
    </row>
    <row r="111" spans="1:48" ht="12.95" hidden="1" customHeight="1">
      <c r="A111" s="60" t="s">
        <v>126</v>
      </c>
      <c r="B111" s="63"/>
      <c r="C111" s="3"/>
      <c r="D111" s="62"/>
      <c r="E111" s="62"/>
      <c r="F111" s="64"/>
      <c r="I111" s="65"/>
      <c r="J111" s="1"/>
      <c r="L111" s="65"/>
      <c r="M111" s="63"/>
      <c r="N111" s="63"/>
      <c r="O111" s="63"/>
      <c r="P111" s="232"/>
      <c r="V111" s="129"/>
      <c r="W111" s="129"/>
      <c r="Z111" s="129"/>
      <c r="AA111" s="129"/>
      <c r="AB111" s="129"/>
      <c r="AC111" s="129"/>
      <c r="AD111" s="129"/>
      <c r="AE111" s="129"/>
      <c r="AF111" s="129"/>
      <c r="AI111" s="4"/>
      <c r="AJ111" s="4"/>
      <c r="AK111" s="4"/>
      <c r="AL111" s="4"/>
      <c r="AM111" s="4"/>
      <c r="AN111" s="4"/>
      <c r="AO111" s="4"/>
      <c r="AP111" s="4"/>
      <c r="AQ111" s="4"/>
      <c r="AR111" s="4"/>
      <c r="AS111" s="4"/>
      <c r="AT111" s="4"/>
      <c r="AU111" s="4"/>
      <c r="AV111" s="4"/>
    </row>
    <row r="112" spans="1:48" ht="12.95" hidden="1" customHeight="1">
      <c r="A112" s="60" t="s">
        <v>127</v>
      </c>
      <c r="B112" s="63"/>
      <c r="C112" s="63"/>
      <c r="D112" s="62"/>
      <c r="E112" s="62"/>
      <c r="F112" s="64"/>
      <c r="I112" s="65"/>
      <c r="J112" s="232"/>
      <c r="L112" s="65"/>
      <c r="M112" s="232"/>
      <c r="N112" s="232"/>
      <c r="O112" s="232"/>
      <c r="P112" s="232"/>
      <c r="AI112" s="232"/>
      <c r="AJ112" s="232"/>
      <c r="AK112" s="232"/>
      <c r="AL112" s="232"/>
      <c r="AM112" s="232"/>
      <c r="AN112" s="232"/>
      <c r="AO112" s="232"/>
      <c r="AP112" s="232"/>
      <c r="AQ112" s="232"/>
      <c r="AR112" s="232"/>
      <c r="AS112" s="232"/>
      <c r="AT112" s="232"/>
      <c r="AU112" s="232"/>
      <c r="AV112" s="232"/>
    </row>
    <row r="113" spans="1:34" ht="12.95" hidden="1" customHeight="1">
      <c r="A113" s="60" t="s">
        <v>132</v>
      </c>
      <c r="B113" s="63"/>
      <c r="C113" s="63"/>
      <c r="D113" s="62"/>
      <c r="E113" s="62"/>
      <c r="F113" s="64"/>
      <c r="I113" s="65"/>
      <c r="J113" s="232"/>
      <c r="L113" s="65"/>
      <c r="M113" s="232"/>
      <c r="N113" s="232"/>
      <c r="O113" s="232"/>
      <c r="P113" s="232"/>
    </row>
    <row r="114" spans="1:34" ht="12.95" hidden="1" customHeight="1">
      <c r="A114" s="61" t="s">
        <v>133</v>
      </c>
      <c r="B114" s="63"/>
      <c r="C114" s="63"/>
      <c r="D114" s="62"/>
      <c r="E114" s="62"/>
      <c r="F114" s="64"/>
      <c r="I114" s="65"/>
      <c r="J114" s="232"/>
      <c r="L114" s="65"/>
      <c r="M114" s="232"/>
      <c r="N114" s="232"/>
      <c r="O114" s="232"/>
      <c r="P114" s="232"/>
    </row>
    <row r="115" spans="1:34" ht="12.95" hidden="1" customHeight="1">
      <c r="A115" s="61" t="s">
        <v>134</v>
      </c>
      <c r="B115" s="63"/>
      <c r="C115" s="63"/>
      <c r="D115" s="62"/>
      <c r="E115" s="62"/>
      <c r="F115" s="64"/>
      <c r="I115" s="65"/>
      <c r="J115" s="232"/>
      <c r="L115" s="65"/>
      <c r="M115" s="66"/>
      <c r="N115" s="232"/>
      <c r="O115" s="232"/>
      <c r="P115" s="232"/>
    </row>
    <row r="116" spans="1:34" ht="12.95" hidden="1" customHeight="1">
      <c r="A116" s="3"/>
      <c r="B116" s="63"/>
      <c r="C116" s="63"/>
      <c r="D116" s="62"/>
      <c r="E116" s="62"/>
      <c r="F116" s="64"/>
      <c r="I116" s="65"/>
      <c r="J116" s="232"/>
      <c r="L116" s="65"/>
      <c r="M116" s="232"/>
      <c r="N116" s="232"/>
      <c r="O116" s="232"/>
      <c r="P116" s="232"/>
    </row>
    <row r="117" spans="1:34" ht="12.95" hidden="1" customHeight="1">
      <c r="A117" s="130" t="s">
        <v>188</v>
      </c>
      <c r="B117" s="233" t="s">
        <v>189</v>
      </c>
      <c r="C117" s="63"/>
      <c r="D117" s="62"/>
      <c r="E117" s="62"/>
      <c r="F117" s="64"/>
      <c r="I117" s="65"/>
      <c r="J117" s="232"/>
      <c r="L117" s="65"/>
      <c r="M117" s="232"/>
      <c r="N117" s="232"/>
      <c r="O117" s="232"/>
      <c r="P117" s="232"/>
    </row>
    <row r="118" spans="1:34" ht="12.95" hidden="1" customHeight="1">
      <c r="A118" s="60" t="s">
        <v>126</v>
      </c>
      <c r="B118" s="63"/>
      <c r="C118" s="63"/>
      <c r="D118" s="62"/>
      <c r="E118" s="62"/>
      <c r="F118" s="64"/>
      <c r="I118" s="65"/>
      <c r="J118" s="232"/>
      <c r="L118" s="65"/>
      <c r="M118" s="232"/>
      <c r="N118" s="232"/>
      <c r="O118" s="232"/>
      <c r="P118" s="232"/>
    </row>
    <row r="119" spans="1:34" ht="12.95" hidden="1" customHeight="1">
      <c r="A119" s="60" t="s">
        <v>127</v>
      </c>
      <c r="B119" s="63"/>
      <c r="C119" s="62"/>
      <c r="D119" s="62"/>
      <c r="E119" s="62"/>
      <c r="F119" s="64"/>
      <c r="G119" s="232"/>
      <c r="I119" s="65"/>
      <c r="J119" s="232"/>
      <c r="L119" s="65"/>
      <c r="O119" s="1"/>
      <c r="P119" s="232"/>
      <c r="AG119" s="232"/>
      <c r="AH119" s="232"/>
    </row>
    <row r="120" spans="1:34" ht="12.95" hidden="1" customHeight="1">
      <c r="A120" s="60" t="s">
        <v>128</v>
      </c>
      <c r="B120" s="63"/>
      <c r="C120" s="62"/>
      <c r="D120" s="62"/>
      <c r="E120" s="62"/>
      <c r="F120" s="232"/>
      <c r="G120" s="232"/>
      <c r="I120" s="65"/>
      <c r="J120" s="232"/>
      <c r="L120" s="65"/>
      <c r="O120" s="1"/>
      <c r="P120" s="232"/>
      <c r="AG120" s="232"/>
      <c r="AH120" s="232"/>
    </row>
    <row r="121" spans="1:34" ht="12.95" hidden="1" customHeight="1">
      <c r="A121" s="232" t="s">
        <v>129</v>
      </c>
      <c r="B121" s="232"/>
      <c r="C121" s="62"/>
      <c r="D121" s="62"/>
      <c r="E121" s="62"/>
      <c r="F121" s="232"/>
      <c r="G121" s="232"/>
      <c r="I121" s="65"/>
      <c r="J121" s="232"/>
      <c r="L121" s="65"/>
      <c r="M121" s="232"/>
      <c r="N121" s="232"/>
      <c r="O121" s="232"/>
      <c r="P121" s="232"/>
      <c r="AG121" s="232"/>
      <c r="AH121" s="232"/>
    </row>
    <row r="122" spans="1:34" ht="12.95" hidden="1" customHeight="1">
      <c r="A122" s="232" t="s">
        <v>130</v>
      </c>
      <c r="B122" s="232"/>
      <c r="C122" s="62"/>
      <c r="D122" s="62"/>
      <c r="E122" s="62"/>
      <c r="F122" s="232"/>
      <c r="G122" s="232"/>
      <c r="I122" s="65"/>
      <c r="J122" s="232"/>
      <c r="L122" s="65"/>
      <c r="M122" s="232"/>
      <c r="N122" s="232"/>
      <c r="O122" s="232"/>
      <c r="P122" s="232"/>
      <c r="AG122" s="232"/>
      <c r="AH122" s="232"/>
    </row>
    <row r="123" spans="1:34" ht="12.95" hidden="1" customHeight="1">
      <c r="A123" s="232" t="s">
        <v>131</v>
      </c>
      <c r="B123" s="232"/>
      <c r="C123" s="62"/>
      <c r="D123" s="62"/>
      <c r="E123" s="62"/>
      <c r="F123" s="232"/>
      <c r="G123" s="232"/>
      <c r="I123" s="65"/>
      <c r="J123" s="232"/>
      <c r="L123" s="65"/>
      <c r="M123" s="232"/>
      <c r="N123" s="232"/>
      <c r="O123" s="232"/>
      <c r="P123" s="232"/>
      <c r="AG123" s="232"/>
      <c r="AH123" s="232"/>
    </row>
    <row r="124" spans="1:34" ht="12.95" hidden="1" customHeight="1">
      <c r="A124" s="61" t="s">
        <v>133</v>
      </c>
      <c r="B124" s="63"/>
      <c r="C124" s="62"/>
      <c r="D124" s="62"/>
      <c r="E124" s="62"/>
      <c r="F124" s="232"/>
      <c r="G124" s="232"/>
      <c r="I124" s="65"/>
      <c r="J124" s="232"/>
      <c r="L124" s="65"/>
      <c r="M124" s="232"/>
      <c r="N124" s="232"/>
      <c r="O124" s="232"/>
      <c r="P124" s="232"/>
      <c r="AG124" s="232"/>
      <c r="AH124" s="232"/>
    </row>
    <row r="125" spans="1:34" ht="12.95" hidden="1" customHeight="1">
      <c r="A125" s="61" t="s">
        <v>134</v>
      </c>
      <c r="B125" s="63"/>
      <c r="C125" s="62"/>
      <c r="D125" s="62"/>
      <c r="E125" s="62"/>
      <c r="F125" s="232"/>
      <c r="G125" s="232"/>
      <c r="I125" s="65"/>
      <c r="J125" s="232"/>
      <c r="L125" s="65"/>
      <c r="M125" s="232"/>
      <c r="N125" s="232"/>
      <c r="O125" s="232"/>
      <c r="P125" s="232"/>
      <c r="AG125" s="232"/>
      <c r="AH125" s="232"/>
    </row>
    <row r="126" spans="1:34" ht="12.95" hidden="1" customHeight="1">
      <c r="A126" s="62"/>
      <c r="B126" s="232"/>
      <c r="C126" s="62"/>
      <c r="D126" s="62"/>
      <c r="E126" s="62"/>
      <c r="F126" s="232"/>
      <c r="G126" s="232"/>
      <c r="I126" s="65"/>
      <c r="J126" s="232"/>
      <c r="L126" s="65"/>
      <c r="M126" s="232"/>
      <c r="N126" s="232"/>
      <c r="O126" s="232"/>
      <c r="P126" s="232"/>
      <c r="AG126" s="232"/>
      <c r="AH126" s="232"/>
    </row>
    <row r="127" spans="1:34" ht="12.95" hidden="1" customHeight="1">
      <c r="A127" s="130" t="s">
        <v>190</v>
      </c>
      <c r="B127" s="233" t="s">
        <v>191</v>
      </c>
      <c r="C127" s="62"/>
      <c r="D127" s="62"/>
      <c r="E127" s="62"/>
      <c r="F127" s="232"/>
      <c r="G127" s="232"/>
      <c r="I127" s="65"/>
      <c r="J127" s="232"/>
      <c r="L127" s="65"/>
      <c r="M127" s="232"/>
      <c r="N127" s="232"/>
      <c r="O127" s="232"/>
      <c r="P127" s="232"/>
      <c r="AG127" s="232"/>
      <c r="AH127" s="232"/>
    </row>
    <row r="128" spans="1:34" ht="12.95" hidden="1" customHeight="1">
      <c r="A128" s="59" t="s">
        <v>119</v>
      </c>
      <c r="B128" s="63"/>
      <c r="C128" s="62"/>
      <c r="D128" s="62"/>
      <c r="E128" s="62"/>
      <c r="F128" s="232"/>
      <c r="G128" s="232"/>
      <c r="I128" s="65"/>
      <c r="J128" s="232"/>
      <c r="L128" s="65"/>
      <c r="M128" s="232"/>
      <c r="N128" s="232"/>
      <c r="O128" s="232"/>
      <c r="P128" s="232"/>
      <c r="AG128" s="232"/>
      <c r="AH128" s="232"/>
    </row>
    <row r="129" spans="1:34" ht="12.95" hidden="1" customHeight="1">
      <c r="A129" s="60" t="s">
        <v>126</v>
      </c>
      <c r="B129" s="63"/>
      <c r="C129" s="62"/>
      <c r="D129" s="62"/>
      <c r="E129" s="62"/>
      <c r="F129" s="232"/>
      <c r="G129" s="232"/>
      <c r="I129" s="65"/>
      <c r="J129" s="232"/>
      <c r="L129" s="67"/>
      <c r="M129" s="232"/>
      <c r="N129" s="232"/>
      <c r="O129" s="232"/>
      <c r="P129" s="232"/>
      <c r="AG129" s="232"/>
      <c r="AH129" s="232"/>
    </row>
    <row r="130" spans="1:34" ht="12.95" hidden="1" customHeight="1">
      <c r="A130" s="60" t="s">
        <v>127</v>
      </c>
      <c r="B130" s="63"/>
      <c r="C130" s="62"/>
      <c r="D130" s="62"/>
      <c r="E130" s="62"/>
      <c r="F130" s="232"/>
      <c r="G130" s="232"/>
      <c r="H130" s="232"/>
      <c r="I130" s="62"/>
      <c r="J130" s="232"/>
      <c r="K130" s="62"/>
      <c r="L130" s="232"/>
      <c r="M130" s="232"/>
      <c r="N130" s="232"/>
      <c r="O130" s="232"/>
      <c r="P130" s="232"/>
    </row>
    <row r="131" spans="1:34" ht="12.95" hidden="1" customHeight="1">
      <c r="A131" s="60" t="s">
        <v>128</v>
      </c>
      <c r="B131" s="63"/>
      <c r="C131" s="62"/>
      <c r="D131" s="232"/>
      <c r="F131" s="232"/>
      <c r="G131" s="232"/>
      <c r="H131" s="232"/>
      <c r="I131" s="232"/>
      <c r="J131" s="232"/>
      <c r="K131" s="62"/>
      <c r="L131" s="232"/>
      <c r="M131" s="232"/>
      <c r="N131" s="232"/>
      <c r="O131" s="232"/>
      <c r="P131" s="232"/>
    </row>
    <row r="132" spans="1:34" ht="12.95" hidden="1" customHeight="1">
      <c r="A132" s="232" t="s">
        <v>129</v>
      </c>
      <c r="B132" s="63"/>
      <c r="C132" s="232"/>
      <c r="D132" s="232"/>
      <c r="F132" s="232"/>
      <c r="G132" s="232"/>
      <c r="H132" s="232"/>
      <c r="I132" s="232"/>
      <c r="J132" s="232"/>
      <c r="K132" s="62"/>
      <c r="L132" s="232"/>
      <c r="M132" s="232"/>
      <c r="N132" s="232"/>
      <c r="O132" s="232"/>
      <c r="P132" s="232"/>
    </row>
    <row r="133" spans="1:34" ht="12.95" hidden="1" customHeight="1">
      <c r="A133" s="232" t="s">
        <v>130</v>
      </c>
      <c r="B133" s="63"/>
      <c r="C133" s="232"/>
      <c r="D133" s="232"/>
      <c r="F133" s="232"/>
      <c r="G133" s="232"/>
      <c r="H133" s="232"/>
      <c r="I133" s="232"/>
      <c r="J133" s="232"/>
      <c r="K133" s="62"/>
      <c r="L133" s="232"/>
      <c r="M133" s="232"/>
      <c r="N133" s="232"/>
      <c r="O133" s="232"/>
      <c r="P133" s="232"/>
    </row>
    <row r="134" spans="1:34" ht="12.95" hidden="1" customHeight="1">
      <c r="A134" s="232" t="s">
        <v>131</v>
      </c>
      <c r="B134" s="63"/>
      <c r="C134" s="232"/>
      <c r="D134" s="232"/>
      <c r="F134" s="232"/>
      <c r="G134" s="232"/>
      <c r="H134" s="232"/>
      <c r="I134" s="232"/>
      <c r="J134" s="232"/>
      <c r="K134" s="62"/>
      <c r="L134" s="232"/>
      <c r="M134" s="232"/>
      <c r="N134" s="232"/>
      <c r="O134" s="232"/>
      <c r="P134" s="232"/>
    </row>
    <row r="135" spans="1:34" ht="12.95" hidden="1" customHeight="1">
      <c r="A135" s="60" t="s">
        <v>132</v>
      </c>
      <c r="B135" s="232"/>
      <c r="C135" s="232"/>
      <c r="D135" s="232"/>
      <c r="F135" s="232"/>
      <c r="G135" s="232"/>
      <c r="H135" s="232"/>
      <c r="I135" s="232"/>
      <c r="J135" s="232"/>
      <c r="K135" s="232"/>
      <c r="L135" s="232"/>
      <c r="M135" s="232"/>
      <c r="N135" s="232"/>
      <c r="O135" s="232"/>
      <c r="P135" s="232"/>
    </row>
    <row r="136" spans="1:34" ht="12.95" hidden="1" customHeight="1">
      <c r="A136" s="61" t="s">
        <v>133</v>
      </c>
      <c r="B136" s="232"/>
      <c r="C136" s="232"/>
      <c r="D136" s="232"/>
      <c r="F136" s="232"/>
      <c r="G136" s="232"/>
      <c r="H136" s="232"/>
      <c r="I136" s="232"/>
      <c r="J136" s="232"/>
      <c r="K136" s="232"/>
      <c r="L136" s="232"/>
      <c r="M136" s="232"/>
      <c r="N136" s="232"/>
      <c r="O136" s="232"/>
      <c r="P136" s="232"/>
    </row>
    <row r="137" spans="1:34" ht="12.95" hidden="1" customHeight="1">
      <c r="A137" s="61" t="s">
        <v>134</v>
      </c>
      <c r="B137" s="232"/>
      <c r="C137" s="232"/>
      <c r="D137" s="232"/>
      <c r="F137" s="232"/>
      <c r="G137" s="232"/>
      <c r="H137" s="232"/>
      <c r="I137" s="232"/>
      <c r="J137" s="232"/>
      <c r="K137" s="232"/>
      <c r="M137" s="232"/>
      <c r="N137" s="232"/>
      <c r="O137" s="232"/>
      <c r="P137" s="232"/>
      <c r="AG137" s="232"/>
      <c r="AH137" s="232"/>
    </row>
    <row r="138" spans="1:34" ht="12.95" hidden="1" customHeight="1">
      <c r="A138" s="55"/>
      <c r="B138" s="232"/>
      <c r="C138" s="232"/>
      <c r="D138" s="232"/>
      <c r="F138" s="232"/>
      <c r="G138" s="232"/>
      <c r="H138" s="232"/>
      <c r="I138" s="232"/>
      <c r="J138" s="232"/>
      <c r="K138" s="3"/>
      <c r="M138" s="232"/>
      <c r="N138" s="232"/>
      <c r="O138" s="232"/>
      <c r="P138" s="232"/>
    </row>
    <row r="139" spans="1:34" ht="12.95" hidden="1" customHeight="1">
      <c r="A139" s="232"/>
      <c r="B139" s="232"/>
      <c r="C139" s="62"/>
      <c r="D139" s="62"/>
      <c r="E139" s="62"/>
      <c r="F139" s="232"/>
      <c r="G139" s="232"/>
      <c r="H139" s="232"/>
      <c r="I139" s="62"/>
      <c r="J139" s="232"/>
      <c r="K139" s="62"/>
      <c r="M139" s="232"/>
      <c r="N139" s="232"/>
      <c r="O139" s="232"/>
      <c r="P139" s="232"/>
    </row>
    <row r="140" spans="1:34" ht="12.95" hidden="1" customHeight="1">
      <c r="A140" s="232"/>
      <c r="B140" s="232"/>
      <c r="C140" s="62"/>
      <c r="D140" s="62"/>
      <c r="E140" s="62"/>
      <c r="F140" s="232"/>
      <c r="G140" s="232"/>
      <c r="H140" s="232"/>
      <c r="I140" s="62"/>
      <c r="J140" s="232"/>
      <c r="K140" s="62"/>
      <c r="M140" s="232"/>
      <c r="N140" s="232"/>
      <c r="O140" s="232"/>
      <c r="P140" s="232"/>
    </row>
    <row r="141" spans="1:34" ht="12.95" hidden="1" customHeight="1">
      <c r="A141" s="232"/>
      <c r="B141" s="232"/>
      <c r="C141" s="62"/>
      <c r="D141" s="62"/>
      <c r="E141" s="62"/>
      <c r="F141" s="232"/>
      <c r="G141" s="232"/>
      <c r="H141" s="232"/>
      <c r="I141" s="62"/>
      <c r="J141" s="232"/>
      <c r="K141" s="62"/>
      <c r="M141" s="232"/>
      <c r="N141" s="232"/>
      <c r="O141" s="232"/>
      <c r="P141" s="232"/>
    </row>
    <row r="142" spans="1:34" ht="12.95" hidden="1" customHeight="1">
      <c r="A142" s="62"/>
      <c r="B142" s="232"/>
      <c r="C142" s="62"/>
      <c r="D142" s="62"/>
      <c r="E142" s="62"/>
      <c r="F142" s="232"/>
      <c r="G142" s="232"/>
      <c r="H142" s="232"/>
      <c r="I142" s="62"/>
      <c r="J142" s="232"/>
      <c r="K142" s="62"/>
      <c r="M142" s="232"/>
      <c r="N142" s="232"/>
      <c r="O142" s="232"/>
      <c r="P142" s="232"/>
    </row>
    <row r="143" spans="1:34" ht="12.95" hidden="1" customHeight="1">
      <c r="A143" s="62"/>
      <c r="B143" s="232"/>
      <c r="C143" s="62"/>
      <c r="D143" s="62"/>
      <c r="E143" s="62"/>
      <c r="F143" s="232"/>
      <c r="G143" s="232"/>
      <c r="H143" s="232"/>
      <c r="I143" s="62"/>
      <c r="J143" s="232"/>
      <c r="K143" s="62"/>
      <c r="M143" s="232"/>
      <c r="N143" s="232"/>
      <c r="O143" s="232"/>
      <c r="P143" s="232"/>
    </row>
    <row r="144" spans="1:34" ht="12.95" hidden="1" customHeight="1">
      <c r="A144" s="62"/>
      <c r="B144" s="1"/>
      <c r="C144" s="62"/>
      <c r="D144" s="62"/>
      <c r="E144" s="62"/>
      <c r="F144" s="232"/>
      <c r="G144" s="232"/>
      <c r="H144" s="232"/>
      <c r="I144" s="62"/>
      <c r="J144" s="1"/>
      <c r="K144" s="62"/>
      <c r="M144" s="232"/>
      <c r="N144" s="232"/>
      <c r="O144" s="232"/>
      <c r="P144" s="232"/>
    </row>
    <row r="145" spans="1:34" ht="12.95" hidden="1" customHeight="1">
      <c r="A145" s="62"/>
      <c r="B145" s="232"/>
      <c r="C145" s="62"/>
      <c r="D145" s="62"/>
      <c r="E145" s="62"/>
      <c r="F145" s="232"/>
      <c r="G145" s="232"/>
      <c r="H145" s="232"/>
      <c r="I145" s="62"/>
      <c r="J145" s="1"/>
      <c r="K145" s="62"/>
      <c r="M145" s="232"/>
      <c r="N145" s="232"/>
      <c r="O145" s="232"/>
      <c r="P145" s="232"/>
    </row>
    <row r="146" spans="1:34" ht="12.95" hidden="1" customHeight="1">
      <c r="A146" s="62"/>
      <c r="B146" s="232"/>
      <c r="C146" s="62"/>
      <c r="D146" s="62"/>
      <c r="E146" s="62"/>
      <c r="F146" s="232"/>
      <c r="G146" s="232"/>
      <c r="H146" s="232"/>
      <c r="I146" s="62"/>
      <c r="J146" s="1"/>
      <c r="K146" s="62"/>
      <c r="M146" s="232"/>
      <c r="N146" s="232"/>
      <c r="O146" s="232"/>
      <c r="P146" s="232"/>
      <c r="AG146" s="232"/>
      <c r="AH146" s="232"/>
    </row>
    <row r="147" spans="1:34" ht="12.95" hidden="1" customHeight="1">
      <c r="A147" s="62"/>
      <c r="B147" s="232"/>
      <c r="C147" s="62"/>
      <c r="D147" s="62"/>
      <c r="E147" s="62"/>
      <c r="F147" s="232"/>
      <c r="G147" s="232"/>
      <c r="H147" s="232"/>
      <c r="I147" s="62"/>
      <c r="J147" s="1"/>
      <c r="K147" s="62"/>
      <c r="M147" s="232"/>
      <c r="N147" s="232"/>
      <c r="O147" s="232"/>
      <c r="P147" s="232"/>
      <c r="AG147" s="232"/>
      <c r="AH147" s="232"/>
    </row>
    <row r="148" spans="1:34" ht="12.95" hidden="1" customHeight="1">
      <c r="A148" s="62"/>
      <c r="B148" s="232"/>
      <c r="C148" s="62"/>
      <c r="D148" s="62"/>
      <c r="E148" s="62"/>
      <c r="F148" s="232"/>
      <c r="G148" s="232"/>
      <c r="H148" s="232"/>
      <c r="I148" s="62"/>
      <c r="J148" s="1"/>
      <c r="K148" s="62"/>
      <c r="L148" s="232"/>
      <c r="M148" s="232"/>
      <c r="N148" s="232"/>
      <c r="O148" s="232"/>
      <c r="P148" s="232"/>
      <c r="AG148" s="232"/>
      <c r="AH148" s="232"/>
    </row>
    <row r="149" spans="1:34" ht="12.95" hidden="1" customHeight="1">
      <c r="A149" s="62"/>
      <c r="B149" s="232"/>
      <c r="C149" s="62"/>
      <c r="D149" s="62"/>
      <c r="E149" s="62"/>
      <c r="F149" s="232"/>
      <c r="G149" s="232"/>
      <c r="H149" s="232"/>
      <c r="I149" s="62"/>
      <c r="J149" s="1"/>
      <c r="K149" s="62"/>
      <c r="L149" s="232"/>
      <c r="M149" s="232"/>
      <c r="N149" s="232"/>
      <c r="O149" s="232"/>
      <c r="P149" s="232"/>
      <c r="AG149" s="232"/>
      <c r="AH149" s="232"/>
    </row>
    <row r="150" spans="1:34" ht="12.95" hidden="1" customHeight="1">
      <c r="A150" s="62"/>
      <c r="B150" s="232"/>
      <c r="C150" s="62"/>
      <c r="D150" s="62"/>
      <c r="E150" s="62"/>
      <c r="F150" s="232"/>
      <c r="G150" s="232"/>
      <c r="H150" s="232"/>
      <c r="I150" s="62"/>
      <c r="J150" s="1"/>
      <c r="K150" s="62"/>
      <c r="M150" s="232"/>
      <c r="N150" s="232"/>
      <c r="O150" s="232"/>
      <c r="P150" s="232"/>
      <c r="AG150" s="232"/>
      <c r="AH150" s="232"/>
    </row>
    <row r="151" spans="1:34" ht="12.95" hidden="1" customHeight="1">
      <c r="A151" s="55"/>
      <c r="B151" s="232"/>
      <c r="C151" s="62"/>
      <c r="D151" s="62"/>
      <c r="E151" s="62"/>
      <c r="F151" s="232"/>
      <c r="G151" s="232"/>
      <c r="H151" s="232"/>
      <c r="I151" s="62"/>
      <c r="J151" s="1"/>
      <c r="K151" s="62"/>
      <c r="M151" s="232"/>
      <c r="N151" s="232"/>
      <c r="O151" s="232"/>
      <c r="P151" s="232"/>
      <c r="AG151" s="232"/>
      <c r="AH151" s="232"/>
    </row>
    <row r="152" spans="1:34" ht="12.95" hidden="1" customHeight="1">
      <c r="A152" s="55"/>
      <c r="B152" s="232"/>
      <c r="C152" s="232"/>
      <c r="D152" s="232"/>
      <c r="F152" s="232"/>
      <c r="G152" s="232"/>
      <c r="H152" s="232"/>
      <c r="I152" s="232"/>
      <c r="J152" s="1"/>
      <c r="K152" s="232"/>
      <c r="M152" s="232"/>
      <c r="N152" s="232"/>
      <c r="O152" s="232"/>
      <c r="P152" s="232"/>
      <c r="AG152" s="232"/>
      <c r="AH152" s="232"/>
    </row>
    <row r="153" spans="1:34" ht="12.95" hidden="1" customHeight="1">
      <c r="A153" s="62"/>
      <c r="B153" s="232"/>
      <c r="C153" s="232"/>
      <c r="D153" s="232"/>
      <c r="F153" s="232"/>
      <c r="G153" s="232"/>
      <c r="H153" s="232"/>
      <c r="I153" s="232"/>
      <c r="J153" s="1"/>
      <c r="K153" s="232"/>
      <c r="L153" s="232"/>
      <c r="M153" s="232"/>
      <c r="N153" s="232"/>
      <c r="O153" s="232"/>
      <c r="P153" s="232"/>
      <c r="AG153" s="232"/>
      <c r="AH153" s="232"/>
    </row>
    <row r="154" spans="1:34" ht="12.95" hidden="1" customHeight="1">
      <c r="A154" s="62"/>
      <c r="B154" s="232"/>
      <c r="C154" s="62"/>
      <c r="D154" s="232"/>
      <c r="I154" s="232"/>
      <c r="J154" s="1"/>
      <c r="K154" s="232"/>
      <c r="L154" s="232"/>
      <c r="M154" s="232"/>
      <c r="N154" s="232"/>
      <c r="O154" s="232"/>
      <c r="P154" s="232"/>
      <c r="AG154" s="232"/>
      <c r="AH154" s="232"/>
    </row>
    <row r="155" spans="1:34" ht="12.95" hidden="1" customHeight="1">
      <c r="A155" s="232"/>
      <c r="B155" s="232"/>
      <c r="C155" s="62"/>
      <c r="D155" s="232"/>
      <c r="I155" s="232"/>
      <c r="J155" s="1"/>
      <c r="K155" s="232"/>
      <c r="L155" s="232"/>
      <c r="M155" s="232"/>
      <c r="N155" s="232"/>
      <c r="O155" s="232"/>
      <c r="P155" s="232"/>
      <c r="AG155" s="232"/>
      <c r="AH155" s="232"/>
    </row>
    <row r="156" spans="1:34" hidden="1">
      <c r="A156" s="232"/>
      <c r="B156" s="232"/>
      <c r="C156" s="232"/>
      <c r="D156" s="232"/>
      <c r="I156" s="232"/>
      <c r="J156" s="1"/>
      <c r="K156" s="232"/>
      <c r="L156" s="232"/>
      <c r="M156" s="232"/>
      <c r="N156" s="232"/>
      <c r="O156" s="232"/>
      <c r="P156" s="232"/>
      <c r="AG156" s="232"/>
      <c r="AH156" s="232"/>
    </row>
    <row r="157" spans="1:34" hidden="1">
      <c r="A157" s="232"/>
      <c r="B157" s="232"/>
      <c r="C157" s="232"/>
      <c r="D157" s="232"/>
      <c r="I157" s="232"/>
      <c r="J157" s="1"/>
      <c r="K157" s="232"/>
      <c r="L157" s="232"/>
      <c r="M157" s="232"/>
      <c r="N157" s="232"/>
      <c r="O157" s="232"/>
      <c r="P157" s="232"/>
      <c r="AG157" s="232"/>
      <c r="AH157" s="232"/>
    </row>
    <row r="158" spans="1:34" hidden="1">
      <c r="A158" s="232"/>
      <c r="B158" s="232"/>
      <c r="C158" s="232"/>
      <c r="D158" s="232"/>
      <c r="I158" s="232"/>
      <c r="J158" s="1"/>
      <c r="K158" s="3"/>
      <c r="L158" s="232"/>
      <c r="M158" s="232"/>
      <c r="N158" s="232"/>
      <c r="O158" s="232"/>
      <c r="P158" s="232"/>
      <c r="AG158" s="232"/>
      <c r="AH158" s="232"/>
    </row>
    <row r="159" spans="1:34" hidden="1">
      <c r="A159" s="232"/>
      <c r="B159" s="232"/>
      <c r="C159" s="232"/>
      <c r="D159" s="232"/>
      <c r="I159" s="232"/>
      <c r="J159" s="1"/>
      <c r="K159" s="232"/>
      <c r="L159" s="232"/>
      <c r="M159" s="232"/>
      <c r="N159" s="232"/>
      <c r="O159" s="232"/>
      <c r="P159" s="232"/>
      <c r="AG159" s="232"/>
      <c r="AH159" s="232"/>
    </row>
    <row r="160" spans="1:34" hidden="1">
      <c r="A160" s="232"/>
      <c r="B160" s="232"/>
      <c r="C160" s="232"/>
      <c r="D160" s="232"/>
      <c r="I160" s="232"/>
      <c r="J160" s="1"/>
      <c r="K160" s="3"/>
      <c r="L160" s="232"/>
      <c r="M160" s="232"/>
      <c r="N160" s="232"/>
      <c r="O160" s="232"/>
      <c r="P160" s="232"/>
      <c r="AG160" s="232"/>
      <c r="AH160" s="232"/>
    </row>
    <row r="161" spans="1:34" hidden="1">
      <c r="A161" s="232"/>
      <c r="B161" s="232"/>
      <c r="C161" s="232"/>
      <c r="D161" s="232"/>
      <c r="I161" s="232"/>
      <c r="J161" s="1"/>
      <c r="K161" s="232"/>
      <c r="L161" s="232"/>
      <c r="M161" s="232"/>
      <c r="N161" s="232"/>
      <c r="O161" s="232"/>
      <c r="P161" s="232"/>
      <c r="AG161" s="232"/>
      <c r="AH161" s="232"/>
    </row>
    <row r="162" spans="1:34" hidden="1">
      <c r="A162" s="232"/>
      <c r="B162" s="232"/>
      <c r="C162" s="232"/>
      <c r="D162" s="232"/>
      <c r="I162" s="232"/>
      <c r="J162" s="1"/>
      <c r="K162" s="232"/>
      <c r="L162" s="232"/>
      <c r="M162" s="232"/>
      <c r="N162" s="232"/>
      <c r="O162" s="232"/>
      <c r="P162" s="232"/>
    </row>
    <row r="163" spans="1:34" hidden="1">
      <c r="A163" s="232"/>
      <c r="B163" s="232"/>
      <c r="C163" s="232"/>
      <c r="D163" s="232"/>
      <c r="I163" s="232"/>
      <c r="J163" s="1"/>
      <c r="K163" s="232"/>
      <c r="L163" s="232"/>
      <c r="M163" s="232"/>
      <c r="N163" s="232"/>
      <c r="O163" s="232"/>
      <c r="P163" s="232"/>
    </row>
    <row r="164" spans="1:34" hidden="1">
      <c r="A164" s="232"/>
      <c r="B164" s="232"/>
      <c r="C164" s="68"/>
      <c r="D164" s="232"/>
      <c r="I164" s="232"/>
      <c r="J164" s="1"/>
      <c r="K164" s="232"/>
      <c r="L164" s="232"/>
      <c r="M164" s="232"/>
      <c r="N164" s="232"/>
      <c r="O164" s="232"/>
      <c r="P164" s="232"/>
    </row>
    <row r="165" spans="1:34" hidden="1">
      <c r="A165" s="232"/>
      <c r="B165" s="232"/>
      <c r="C165" s="68"/>
      <c r="D165" s="232"/>
      <c r="I165" s="232"/>
      <c r="J165" s="1"/>
      <c r="K165" s="232"/>
      <c r="L165" s="232"/>
      <c r="M165" s="232"/>
      <c r="N165" s="232"/>
      <c r="O165" s="232"/>
      <c r="P165" s="232"/>
    </row>
    <row r="166" spans="1:34" hidden="1">
      <c r="A166" s="232"/>
      <c r="B166" s="232"/>
      <c r="C166" s="68"/>
      <c r="D166" s="232"/>
      <c r="I166" s="232"/>
      <c r="J166" s="1"/>
      <c r="K166" s="232"/>
      <c r="L166" s="232"/>
      <c r="M166" s="232"/>
      <c r="N166" s="232"/>
      <c r="O166" s="232"/>
      <c r="P166" s="232"/>
    </row>
    <row r="167" spans="1:34" hidden="1">
      <c r="A167" s="232"/>
      <c r="B167" s="232"/>
      <c r="C167" s="68"/>
      <c r="D167" s="232"/>
      <c r="I167" s="232"/>
      <c r="J167" s="1"/>
      <c r="K167" s="232"/>
      <c r="L167" s="232"/>
      <c r="M167" s="232"/>
      <c r="N167" s="232"/>
      <c r="O167" s="232"/>
      <c r="P167" s="232"/>
    </row>
    <row r="168" spans="1:34" hidden="1">
      <c r="A168" s="68"/>
      <c r="B168" s="232"/>
      <c r="C168" s="55"/>
      <c r="D168" s="232"/>
      <c r="I168" s="232"/>
      <c r="J168" s="1"/>
      <c r="K168" s="3"/>
      <c r="L168" s="232"/>
      <c r="M168" s="232"/>
      <c r="N168" s="232"/>
      <c r="O168" s="232"/>
      <c r="P168" s="232"/>
    </row>
    <row r="169" spans="1:34" hidden="1">
      <c r="A169" s="68"/>
      <c r="B169" s="232"/>
      <c r="C169" s="55"/>
      <c r="D169" s="232"/>
      <c r="I169" s="232"/>
      <c r="J169" s="1"/>
      <c r="K169" s="3"/>
      <c r="L169" s="232"/>
      <c r="M169" s="55"/>
      <c r="N169" s="232"/>
      <c r="O169" s="232"/>
      <c r="P169" s="232"/>
    </row>
    <row r="170" spans="1:34" hidden="1">
      <c r="A170" s="68"/>
      <c r="B170" s="232"/>
      <c r="C170" s="55"/>
      <c r="D170" s="232"/>
      <c r="I170" s="232"/>
      <c r="J170" s="1"/>
      <c r="K170" s="3"/>
      <c r="L170" s="232"/>
      <c r="M170" s="55"/>
      <c r="N170" s="232"/>
      <c r="O170" s="232"/>
      <c r="P170" s="232"/>
    </row>
    <row r="171" spans="1:34" hidden="1">
      <c r="A171" s="68"/>
      <c r="B171" s="232"/>
      <c r="C171" s="55"/>
      <c r="D171" s="232"/>
      <c r="I171" s="232"/>
      <c r="J171" s="1"/>
      <c r="K171" s="3"/>
      <c r="L171" s="232"/>
      <c r="M171" s="232"/>
      <c r="N171" s="232"/>
      <c r="O171" s="232"/>
      <c r="P171" s="232"/>
    </row>
    <row r="172" spans="1:34" hidden="1">
      <c r="A172" s="55"/>
      <c r="B172" s="232"/>
      <c r="C172" s="55"/>
      <c r="D172" s="232"/>
      <c r="I172" s="232"/>
      <c r="J172" s="1"/>
      <c r="K172" s="3"/>
      <c r="L172" s="232"/>
      <c r="M172" s="232"/>
      <c r="N172" s="232"/>
      <c r="O172" s="232"/>
      <c r="P172" s="232"/>
    </row>
    <row r="173" spans="1:34" hidden="1">
      <c r="A173" s="55"/>
      <c r="B173" s="232"/>
      <c r="C173" s="55"/>
      <c r="D173" s="232"/>
      <c r="I173" s="232"/>
      <c r="J173" s="1"/>
      <c r="K173" s="3"/>
      <c r="L173" s="232"/>
      <c r="M173" s="55"/>
      <c r="N173" s="232"/>
      <c r="O173" s="232"/>
      <c r="P173" s="232"/>
      <c r="AG173" s="232"/>
      <c r="AH173" s="232"/>
    </row>
    <row r="174" spans="1:34" hidden="1">
      <c r="A174" s="55"/>
      <c r="B174" s="232"/>
      <c r="C174" s="232"/>
      <c r="D174" s="232"/>
      <c r="I174" s="232"/>
      <c r="J174" s="1"/>
      <c r="K174" s="3"/>
      <c r="M174" s="55"/>
      <c r="N174" s="232"/>
      <c r="O174" s="232"/>
      <c r="P174" s="232"/>
      <c r="AG174" s="232"/>
      <c r="AH174" s="232"/>
    </row>
    <row r="175" spans="1:34" hidden="1">
      <c r="A175" s="55"/>
      <c r="B175" s="232"/>
      <c r="C175" s="232"/>
      <c r="D175" s="232"/>
      <c r="I175" s="232"/>
      <c r="J175" s="1"/>
      <c r="K175" s="3"/>
      <c r="M175" s="55"/>
      <c r="N175" s="232"/>
      <c r="O175" s="232"/>
      <c r="P175" s="232"/>
      <c r="AG175" s="232"/>
      <c r="AH175" s="232"/>
    </row>
    <row r="176" spans="1:34" hidden="1">
      <c r="A176" s="55"/>
      <c r="B176" s="232"/>
      <c r="C176" s="232"/>
      <c r="D176" s="232"/>
      <c r="I176" s="232"/>
      <c r="J176" s="1"/>
      <c r="K176" s="3"/>
      <c r="M176" s="232"/>
      <c r="N176" s="232"/>
      <c r="O176" s="232"/>
      <c r="P176" s="232"/>
      <c r="AG176" s="232"/>
      <c r="AH176" s="232"/>
    </row>
    <row r="177" spans="10:34" hidden="1">
      <c r="J177" s="1"/>
      <c r="K177" s="3"/>
      <c r="M177" s="232"/>
      <c r="N177" s="232"/>
      <c r="O177" s="232"/>
      <c r="P177" s="232"/>
      <c r="AG177" s="232"/>
      <c r="AH177" s="232"/>
    </row>
    <row r="178" spans="10:34" hidden="1">
      <c r="J178" s="1"/>
      <c r="K178" s="3"/>
      <c r="M178" s="232"/>
      <c r="N178" s="232"/>
      <c r="O178" s="232"/>
      <c r="P178" s="232"/>
      <c r="AG178" s="232"/>
      <c r="AH178" s="232"/>
    </row>
    <row r="179" spans="10:34" hidden="1">
      <c r="J179" s="1"/>
      <c r="K179" s="3"/>
      <c r="M179" s="232"/>
      <c r="N179" s="232"/>
      <c r="O179" s="232"/>
      <c r="P179" s="232"/>
      <c r="AG179" s="232"/>
      <c r="AH179" s="232"/>
    </row>
    <row r="180" spans="10:34" hidden="1">
      <c r="J180" s="1"/>
      <c r="K180" s="3"/>
      <c r="M180" s="232"/>
      <c r="N180" s="232"/>
      <c r="O180" s="232"/>
      <c r="P180" s="232"/>
      <c r="AG180" s="232"/>
      <c r="AH180" s="232"/>
    </row>
    <row r="181" spans="10:34" hidden="1">
      <c r="J181" s="1"/>
      <c r="K181" s="3"/>
      <c r="M181" s="232"/>
      <c r="N181" s="232"/>
      <c r="O181" s="232"/>
      <c r="P181" s="232"/>
      <c r="AG181" s="232"/>
      <c r="AH181" s="232"/>
    </row>
    <row r="182" spans="10:34" hidden="1">
      <c r="J182" s="1"/>
      <c r="M182" s="232"/>
      <c r="N182" s="232"/>
      <c r="O182" s="232"/>
      <c r="P182" s="232"/>
      <c r="AG182" s="232"/>
      <c r="AH182" s="232"/>
    </row>
    <row r="183" spans="10:34" hidden="1">
      <c r="J183" s="1"/>
      <c r="M183" s="232"/>
      <c r="N183" s="232"/>
      <c r="O183" s="232"/>
      <c r="P183" s="232"/>
      <c r="AG183" s="232"/>
      <c r="AH183" s="232"/>
    </row>
    <row r="184" spans="10:34" hidden="1">
      <c r="J184" s="1"/>
      <c r="M184" s="232"/>
      <c r="N184" s="232"/>
      <c r="O184" s="232"/>
      <c r="P184" s="232"/>
      <c r="R184" s="121"/>
      <c r="AG184" s="232"/>
      <c r="AH184" s="232"/>
    </row>
    <row r="185" spans="10:34" hidden="1">
      <c r="L185" s="232"/>
      <c r="M185" s="232"/>
      <c r="N185" s="232"/>
      <c r="O185" s="232"/>
      <c r="P185" s="232"/>
      <c r="AG185" s="232"/>
      <c r="AH185" s="232"/>
    </row>
    <row r="186" spans="10:34" hidden="1">
      <c r="L186" s="232"/>
      <c r="M186" s="232"/>
      <c r="N186" s="232"/>
      <c r="O186" s="232"/>
      <c r="P186" s="232"/>
      <c r="AG186" s="232"/>
      <c r="AH186" s="232"/>
    </row>
    <row r="187" spans="10:34" hidden="1">
      <c r="L187" s="232"/>
      <c r="M187" s="232"/>
      <c r="N187" s="232"/>
      <c r="O187" s="232"/>
      <c r="P187" s="232"/>
      <c r="R187" s="121"/>
      <c r="AG187" s="232"/>
      <c r="AH187" s="232"/>
    </row>
    <row r="188" spans="10:34" hidden="1">
      <c r="L188" s="232"/>
      <c r="M188" s="232"/>
      <c r="N188" s="232"/>
      <c r="O188" s="232"/>
      <c r="P188" s="232"/>
      <c r="R188" s="121"/>
      <c r="AG188" s="232"/>
      <c r="AH188" s="232"/>
    </row>
    <row r="189" spans="10:34" hidden="1">
      <c r="L189" s="232"/>
      <c r="M189" s="232"/>
      <c r="N189" s="232"/>
      <c r="O189" s="232"/>
      <c r="P189" s="232"/>
      <c r="R189" s="121"/>
      <c r="AG189" s="232"/>
      <c r="AH189" s="232"/>
    </row>
    <row r="190" spans="10:34" hidden="1">
      <c r="L190" s="232"/>
      <c r="M190" s="232"/>
      <c r="N190" s="232"/>
      <c r="O190" s="232"/>
      <c r="P190" s="232"/>
      <c r="AG190" s="232"/>
      <c r="AH190" s="232"/>
    </row>
    <row r="191" spans="10:34" hidden="1">
      <c r="L191" s="232"/>
      <c r="M191" s="232"/>
      <c r="N191" s="232"/>
      <c r="O191" s="232"/>
      <c r="P191" s="232"/>
      <c r="AG191" s="232"/>
      <c r="AH191" s="232"/>
    </row>
    <row r="192" spans="10:34" hidden="1">
      <c r="L192" s="232"/>
      <c r="M192" s="232"/>
      <c r="N192" s="232"/>
      <c r="O192" s="232"/>
      <c r="P192" s="232"/>
      <c r="AG192" s="232"/>
      <c r="AH192" s="232"/>
    </row>
    <row r="193" spans="12:34" hidden="1">
      <c r="L193" s="232"/>
      <c r="M193" s="232"/>
      <c r="N193" s="232"/>
      <c r="O193" s="232"/>
      <c r="P193" s="232"/>
      <c r="AG193" s="232"/>
      <c r="AH193" s="232"/>
    </row>
    <row r="194" spans="12:34" hidden="1">
      <c r="L194" s="232"/>
      <c r="M194" s="232"/>
      <c r="N194" s="232"/>
      <c r="O194" s="232"/>
      <c r="P194" s="232"/>
      <c r="AG194" s="232"/>
      <c r="AH194" s="232"/>
    </row>
    <row r="195" spans="12:34" hidden="1">
      <c r="L195" s="232"/>
      <c r="M195" s="232"/>
      <c r="N195" s="232"/>
      <c r="O195" s="232"/>
      <c r="P195" s="232"/>
      <c r="AG195" s="232"/>
      <c r="AH195" s="232"/>
    </row>
    <row r="196" spans="12:34" hidden="1">
      <c r="L196" s="232"/>
      <c r="M196" s="232"/>
      <c r="N196" s="232"/>
      <c r="O196" s="232"/>
      <c r="P196" s="232"/>
      <c r="AG196" s="232"/>
      <c r="AH196" s="232"/>
    </row>
    <row r="197" spans="12:34" hidden="1">
      <c r="L197" s="232"/>
      <c r="M197" s="232"/>
      <c r="N197" s="232"/>
      <c r="O197" s="232"/>
      <c r="P197" s="232"/>
      <c r="AG197" s="232"/>
      <c r="AH197" s="232"/>
    </row>
    <row r="198" spans="12:34" hidden="1">
      <c r="L198" s="232"/>
      <c r="M198" s="232"/>
      <c r="N198" s="232"/>
      <c r="O198" s="232"/>
      <c r="P198" s="232"/>
      <c r="AG198" s="232"/>
      <c r="AH198" s="232"/>
    </row>
    <row r="199" spans="12:34" hidden="1">
      <c r="L199" s="232"/>
      <c r="M199" s="232"/>
      <c r="N199" s="232"/>
      <c r="O199" s="232"/>
      <c r="P199" s="232"/>
      <c r="AG199" s="232"/>
      <c r="AH199" s="232"/>
    </row>
    <row r="200" spans="12:34" hidden="1">
      <c r="L200" s="232"/>
      <c r="M200" s="232"/>
      <c r="N200" s="232"/>
      <c r="O200" s="232"/>
      <c r="P200" s="232"/>
      <c r="AG200" s="232"/>
      <c r="AH200" s="232"/>
    </row>
    <row r="201" spans="12:34" hidden="1">
      <c r="L201" s="232"/>
      <c r="M201" s="232"/>
      <c r="N201" s="232"/>
      <c r="O201" s="232"/>
      <c r="P201" s="232"/>
      <c r="AG201" s="232"/>
      <c r="AH201" s="232"/>
    </row>
    <row r="202" spans="12:34" hidden="1">
      <c r="L202" s="232"/>
      <c r="M202" s="232"/>
      <c r="N202" s="232"/>
      <c r="O202" s="232"/>
      <c r="P202" s="232"/>
      <c r="AG202" s="232"/>
      <c r="AH202" s="232"/>
    </row>
    <row r="203" spans="12:34" hidden="1">
      <c r="L203" s="232"/>
      <c r="M203" s="232"/>
      <c r="N203" s="232"/>
      <c r="O203" s="232"/>
      <c r="P203" s="232"/>
      <c r="AG203" s="232"/>
      <c r="AH203" s="232"/>
    </row>
    <row r="204" spans="12:34" hidden="1">
      <c r="L204" s="232"/>
      <c r="M204" s="232"/>
      <c r="N204" s="232"/>
      <c r="O204" s="232"/>
      <c r="P204" s="232"/>
      <c r="AG204" s="232"/>
      <c r="AH204" s="232"/>
    </row>
    <row r="205" spans="12:34" hidden="1">
      <c r="L205" s="232"/>
      <c r="O205" s="1"/>
      <c r="P205" s="232"/>
      <c r="AG205" s="232"/>
      <c r="AH205" s="232"/>
    </row>
    <row r="206" spans="12:34" hidden="1">
      <c r="L206" s="232"/>
      <c r="O206" s="1"/>
      <c r="P206" s="232"/>
      <c r="AG206" s="232"/>
      <c r="AH206" s="232"/>
    </row>
    <row r="207" spans="12:34" hidden="1">
      <c r="L207" s="232"/>
      <c r="O207" s="1"/>
      <c r="P207" s="232"/>
      <c r="AG207" s="232"/>
      <c r="AH207" s="232"/>
    </row>
    <row r="208" spans="12:34" hidden="1">
      <c r="L208" s="232"/>
      <c r="O208" s="1"/>
      <c r="P208" s="232"/>
      <c r="AG208" s="232"/>
      <c r="AH208" s="232"/>
    </row>
    <row r="209" spans="12:34" hidden="1">
      <c r="L209" s="232"/>
      <c r="O209" s="1"/>
      <c r="P209" s="232"/>
      <c r="AG209" s="232"/>
      <c r="AH209" s="232"/>
    </row>
    <row r="210" spans="12:34" hidden="1">
      <c r="L210" s="232"/>
      <c r="O210" s="1"/>
      <c r="P210" s="232"/>
      <c r="AG210" s="232"/>
      <c r="AH210" s="232"/>
    </row>
    <row r="211" spans="12:34" hidden="1">
      <c r="L211" s="232"/>
      <c r="O211" s="1"/>
      <c r="P211" s="232"/>
      <c r="AG211" s="232"/>
      <c r="AH211" s="232"/>
    </row>
    <row r="212" spans="12:34" hidden="1">
      <c r="L212" s="232"/>
      <c r="O212" s="1"/>
      <c r="P212" s="232"/>
      <c r="AG212" s="232"/>
      <c r="AH212" s="232"/>
    </row>
    <row r="213" spans="12:34" hidden="1">
      <c r="L213" s="232"/>
      <c r="O213" s="1"/>
      <c r="P213" s="232"/>
      <c r="AG213" s="232"/>
      <c r="AH213" s="232"/>
    </row>
    <row r="214" spans="12:34" hidden="1">
      <c r="L214" s="232"/>
      <c r="O214" s="1"/>
      <c r="P214" s="232"/>
      <c r="AG214" s="232"/>
      <c r="AH214" s="232"/>
    </row>
    <row r="215" spans="12:34" hidden="1">
      <c r="L215" s="232"/>
      <c r="M215" s="232"/>
      <c r="N215" s="232"/>
      <c r="O215" s="232"/>
      <c r="P215" s="232"/>
      <c r="AG215" s="232"/>
      <c r="AH215" s="232"/>
    </row>
    <row r="216" spans="12:34" hidden="1">
      <c r="L216" s="232"/>
      <c r="M216" s="232"/>
      <c r="N216" s="232"/>
      <c r="O216" s="232"/>
      <c r="P216" s="232"/>
      <c r="AG216" s="232"/>
      <c r="AH216" s="232"/>
    </row>
    <row r="217" spans="12:34" hidden="1">
      <c r="L217" s="232"/>
      <c r="M217" s="232"/>
      <c r="N217" s="232"/>
      <c r="O217" s="232"/>
      <c r="P217" s="232"/>
      <c r="AG217" s="232"/>
      <c r="AH217" s="232"/>
    </row>
    <row r="218" spans="12:34" hidden="1">
      <c r="L218" s="232"/>
      <c r="M218" s="232"/>
      <c r="N218" s="232"/>
      <c r="O218" s="232"/>
      <c r="P218" s="232"/>
      <c r="AG218" s="232"/>
      <c r="AH218" s="232"/>
    </row>
    <row r="219" spans="12:34" hidden="1">
      <c r="P219" s="232"/>
      <c r="AG219" s="232"/>
      <c r="AH219" s="232"/>
    </row>
    <row r="220" spans="12:34" hidden="1">
      <c r="P220" s="232"/>
      <c r="AG220" s="232"/>
      <c r="AH220" s="232"/>
    </row>
    <row r="221" spans="12:34" hidden="1">
      <c r="P221" s="232"/>
      <c r="AG221" s="232"/>
      <c r="AH221" s="232"/>
    </row>
    <row r="222" spans="12:34" hidden="1">
      <c r="P222" s="232"/>
      <c r="AG222" s="232"/>
      <c r="AH222" s="232"/>
    </row>
    <row r="223" spans="12:34" hidden="1">
      <c r="P223" s="232"/>
      <c r="AG223" s="232"/>
      <c r="AH223" s="232"/>
    </row>
  </sheetData>
  <sheetProtection algorithmName="SHA-512" hashValue="LOi0zXS6RKgSKByMdTW7Nx1BbEZOLnM9CMxaMLHqyW841MAEl2I1aTDqbAz1x/BtI9mg8MxuCNQXy02lsBU4sQ==" saltValue="UySNH1L8UIw+a5wyG7mSPw==" spinCount="100000" sheet="1" selectLockedCells="1"/>
  <mergeCells count="2">
    <mergeCell ref="A1:D1"/>
    <mergeCell ref="A45:C45"/>
  </mergeCells>
  <dataValidations count="10">
    <dataValidation type="list" allowBlank="1" showInputMessage="1" showErrorMessage="1" sqref="M111 M63:M64 M73 M83 O15:O40" xr:uid="{00000000-0002-0000-0100-000000000000}">
      <formula1>#REF!</formula1>
    </dataValidation>
    <dataValidation type="list" allowBlank="1" showInputMessage="1" showErrorMessage="1" sqref="M17" xr:uid="{00000000-0002-0000-0100-000001000000}">
      <formula1>$A$47:$A$61</formula1>
    </dataValidation>
    <dataValidation type="list" allowBlank="1" showInputMessage="1" showErrorMessage="1" sqref="M38 M23 M29 M34 M26" xr:uid="{00000000-0002-0000-0100-000003000000}">
      <formula1>$D$63:$D$72</formula1>
    </dataValidation>
    <dataValidation type="list" allowBlank="1" showInputMessage="1" showErrorMessage="1" sqref="M21:M22" xr:uid="{00000000-0002-0000-0100-000002000000}">
      <formula1>$A$78:$A$88</formula1>
    </dataValidation>
    <dataValidation type="list" allowBlank="1" showInputMessage="1" showErrorMessage="1" sqref="M24:M25" xr:uid="{00000000-0002-0000-0100-000004000000}">
      <formula1>$A$91:$A$99</formula1>
    </dataValidation>
    <dataValidation type="list" allowBlank="1" showInputMessage="1" showErrorMessage="1" sqref="M27:M28" xr:uid="{00000000-0002-0000-0100-000005000000}">
      <formula1>$A$102:$A$108</formula1>
    </dataValidation>
    <dataValidation type="list" allowBlank="1" showInputMessage="1" showErrorMessage="1" sqref="M30:M33" xr:uid="{00000000-0002-0000-0100-000009000000}">
      <formula1>$A$111:$A$115</formula1>
    </dataValidation>
    <dataValidation type="list" allowBlank="1" showInputMessage="1" showErrorMessage="1" sqref="M35" xr:uid="{00000000-0002-0000-0100-000007000000}">
      <formula1>$A$118:$A$125</formula1>
    </dataValidation>
    <dataValidation type="list" allowBlank="1" showInputMessage="1" showErrorMessage="1" sqref="M37" xr:uid="{00000000-0002-0000-0100-000008000000}">
      <formula1>$A$128:$A$137</formula1>
    </dataValidation>
    <dataValidation type="list" allowBlank="1" showInputMessage="1" showErrorMessage="1" sqref="M19:M20" xr:uid="{00000000-0002-0000-0100-000006000000}">
      <formula1>$A$64:$A$75</formula1>
    </dataValidation>
  </dataValidations>
  <printOptions gridLines="1"/>
  <pageMargins left="0.7" right="0.7" top="0.75" bottom="0.75" header="0.3" footer="0.3"/>
  <pageSetup paperSize="3" scale="69" orientation="landscape" r:id="rId1"/>
  <headerFooter alignWithMargins="0">
    <oddFooter>&amp;F</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Q56"/>
  <sheetViews>
    <sheetView zoomScale="90" zoomScaleNormal="90" zoomScaleSheetLayoutView="124" workbookViewId="0">
      <selection activeCell="K10" sqref="K10"/>
    </sheetView>
  </sheetViews>
  <sheetFormatPr defaultColWidth="9.140625" defaultRowHeight="12.95"/>
  <cols>
    <col min="1" max="1" width="3.5703125" style="2" customWidth="1"/>
    <col min="2" max="2" width="2.85546875" style="2" customWidth="1"/>
    <col min="3" max="3" width="14.140625" style="2" customWidth="1"/>
    <col min="4" max="4" width="23.5703125" style="22" customWidth="1"/>
    <col min="5" max="5" width="14.42578125" style="2" customWidth="1"/>
    <col min="6" max="6" width="7.85546875" style="2" customWidth="1"/>
    <col min="7" max="7" width="3.7109375" style="22" customWidth="1"/>
    <col min="8" max="8" width="11.42578125" style="2" customWidth="1"/>
    <col min="9" max="9" width="5.85546875" style="2" customWidth="1"/>
    <col min="10" max="10" width="4" style="2" customWidth="1"/>
    <col min="11" max="11" width="79" style="2" customWidth="1"/>
    <col min="12" max="12" width="10.42578125" style="2" customWidth="1"/>
    <col min="13" max="15" width="9.140625" style="2"/>
    <col min="16" max="16" width="9.140625" style="20"/>
    <col min="17" max="16384" width="9.140625" style="2"/>
  </cols>
  <sheetData>
    <row r="1" spans="1:17" s="8" customFormat="1" ht="17.100000000000001">
      <c r="B1" s="234" t="s">
        <v>192</v>
      </c>
      <c r="C1" s="234"/>
      <c r="D1" s="234"/>
      <c r="E1" s="234"/>
      <c r="F1" s="234"/>
      <c r="G1" s="234"/>
      <c r="H1" s="234"/>
      <c r="I1" s="234"/>
      <c r="K1" s="9">
        <f>'Project Info &amp; WQv Calculation'!K1</f>
        <v>0</v>
      </c>
      <c r="O1" s="10"/>
      <c r="P1" s="11"/>
    </row>
    <row r="2" spans="1:17" s="173" customFormat="1" ht="13.5" customHeight="1">
      <c r="G2" s="174"/>
      <c r="I2" s="174" t="str">
        <f>'Project Info &amp; WQv Calculation'!I2</f>
        <v>v2018-06-11</v>
      </c>
      <c r="O2" s="175"/>
      <c r="P2" s="176"/>
    </row>
    <row r="3" spans="1:17" s="173" customFormat="1" ht="13.5" customHeight="1">
      <c r="B3" s="177" t="s">
        <v>34</v>
      </c>
      <c r="C3" s="178"/>
      <c r="D3" s="179" t="s">
        <v>35</v>
      </c>
      <c r="E3" s="180" t="str">
        <f>IF('Area D'!$B$3="","",'Area D'!$B$3)</f>
        <v/>
      </c>
      <c r="F3" s="181"/>
      <c r="G3" s="181"/>
      <c r="H3" s="181"/>
      <c r="I3" s="182"/>
      <c r="O3" s="175"/>
      <c r="P3" s="176"/>
    </row>
    <row r="4" spans="1:17" s="55" customFormat="1" ht="13.5" customHeight="1">
      <c r="A4" s="183"/>
      <c r="B4" s="184"/>
      <c r="C4" s="183"/>
      <c r="D4" s="185" t="s">
        <v>36</v>
      </c>
      <c r="E4" s="186">
        <f>IF('Area D'!$B$4="",0,'Area D'!$B$4)</f>
        <v>0</v>
      </c>
      <c r="F4" s="56" t="s">
        <v>37</v>
      </c>
      <c r="G4" s="183" t="s">
        <v>38</v>
      </c>
      <c r="H4" s="187">
        <f>IF(E4="","",E4*43560)</f>
        <v>0</v>
      </c>
      <c r="I4" s="188" t="s">
        <v>39</v>
      </c>
      <c r="J4" s="56"/>
      <c r="K4" s="56"/>
      <c r="L4" s="56"/>
      <c r="M4" s="56"/>
      <c r="N4" s="56"/>
      <c r="O4" s="56"/>
      <c r="P4" s="176"/>
      <c r="Q4" s="174"/>
    </row>
    <row r="5" spans="1:17" s="55" customFormat="1" ht="13.5" customHeight="1">
      <c r="A5" s="183"/>
      <c r="B5" s="184"/>
      <c r="C5" s="183"/>
      <c r="D5" s="185" t="s">
        <v>40</v>
      </c>
      <c r="E5" s="186">
        <f>IF('Area D'!$B$5="",0,'Area D'!$B$5)</f>
        <v>0</v>
      </c>
      <c r="F5" s="56" t="s">
        <v>37</v>
      </c>
      <c r="G5" s="183" t="s">
        <v>38</v>
      </c>
      <c r="H5" s="187">
        <f>IF(E5="","",E5*43560)</f>
        <v>0</v>
      </c>
      <c r="I5" s="188" t="s">
        <v>39</v>
      </c>
      <c r="J5" s="56"/>
      <c r="K5" s="56"/>
      <c r="L5" s="56"/>
      <c r="M5" s="56"/>
      <c r="N5" s="56"/>
      <c r="O5" s="56"/>
      <c r="P5" s="176"/>
      <c r="Q5" s="174"/>
    </row>
    <row r="6" spans="1:17" s="55" customFormat="1" ht="13.5" customHeight="1">
      <c r="A6" s="183"/>
      <c r="B6" s="184"/>
      <c r="C6" s="183"/>
      <c r="D6" s="185" t="s">
        <v>41</v>
      </c>
      <c r="E6" s="186" t="str">
        <f>IF('Area D'!$B$7="","",'Area D'!$B$7)</f>
        <v/>
      </c>
      <c r="G6" s="189" t="s">
        <v>38</v>
      </c>
      <c r="H6" s="190" t="str">
        <f>IF(E6="","",E6*100)</f>
        <v/>
      </c>
      <c r="I6" s="188" t="s">
        <v>42</v>
      </c>
      <c r="J6" s="56"/>
      <c r="K6" s="56"/>
      <c r="L6" s="56"/>
      <c r="M6" s="56"/>
      <c r="N6" s="56"/>
      <c r="O6" s="56"/>
      <c r="P6" s="176"/>
    </row>
    <row r="7" spans="1:17" s="55" customFormat="1" ht="13.5" customHeight="1">
      <c r="A7" s="183"/>
      <c r="B7" s="184"/>
      <c r="C7" s="183"/>
      <c r="D7" s="185" t="s">
        <v>43</v>
      </c>
      <c r="E7" s="186" t="str">
        <f>IF('Area D'!$B$8="","",'Area D'!$B$8)</f>
        <v/>
      </c>
      <c r="F7" s="56"/>
      <c r="G7" s="185"/>
      <c r="H7" s="56"/>
      <c r="I7" s="188"/>
      <c r="J7" s="56"/>
      <c r="K7" s="56"/>
      <c r="L7" s="56"/>
      <c r="M7" s="56"/>
      <c r="N7" s="56"/>
      <c r="O7" s="56"/>
      <c r="P7" s="176"/>
    </row>
    <row r="8" spans="1:17" s="55" customFormat="1" ht="13.5" customHeight="1">
      <c r="A8" s="183"/>
      <c r="B8" s="184"/>
      <c r="C8" s="183"/>
      <c r="D8" s="185" t="s">
        <v>44</v>
      </c>
      <c r="E8" s="191" t="str">
        <f>IF('Area D'!$B$9="","",'Area D'!$B$9)</f>
        <v/>
      </c>
      <c r="F8" s="56" t="s">
        <v>45</v>
      </c>
      <c r="G8" s="185"/>
      <c r="H8" s="56"/>
      <c r="I8" s="188"/>
      <c r="J8" s="56"/>
      <c r="K8" s="56"/>
      <c r="L8" s="56"/>
      <c r="M8" s="56"/>
      <c r="N8" s="56"/>
      <c r="O8" s="56"/>
      <c r="P8" s="176"/>
    </row>
    <row r="9" spans="1:17" s="55" customFormat="1" ht="13.5" customHeight="1">
      <c r="A9" s="183"/>
      <c r="B9" s="184"/>
      <c r="C9" s="183"/>
      <c r="D9" s="185" t="s">
        <v>46</v>
      </c>
      <c r="E9" s="192">
        <f>IF('Area D'!$K$41="","",'Area D'!$K$41)</f>
        <v>0</v>
      </c>
      <c r="F9" s="56" t="s">
        <v>45</v>
      </c>
      <c r="G9" s="185"/>
      <c r="H9" s="56"/>
      <c r="I9" s="188"/>
      <c r="J9" s="56"/>
      <c r="K9" s="56"/>
      <c r="L9" s="56"/>
      <c r="M9" s="56"/>
      <c r="N9" s="56"/>
      <c r="O9" s="56"/>
      <c r="P9" s="176"/>
    </row>
    <row r="10" spans="1:17" s="55" customFormat="1" ht="13.5" customHeight="1">
      <c r="A10" s="183"/>
      <c r="B10" s="193"/>
      <c r="C10" s="194"/>
      <c r="D10" s="195" t="s">
        <v>47</v>
      </c>
      <c r="E10" s="192" t="str">
        <f>IF(E8="","",E8-E9)</f>
        <v/>
      </c>
      <c r="F10" s="196" t="s">
        <v>45</v>
      </c>
      <c r="G10" s="195"/>
      <c r="H10" s="196"/>
      <c r="I10" s="197"/>
      <c r="J10" s="56"/>
      <c r="K10" s="56"/>
      <c r="L10" s="56"/>
      <c r="M10" s="56"/>
      <c r="N10" s="56"/>
      <c r="O10" s="56"/>
      <c r="P10" s="176"/>
    </row>
    <row r="11" spans="1:17" s="173" customFormat="1" ht="13.5" customHeight="1">
      <c r="G11" s="174"/>
      <c r="O11" s="175"/>
      <c r="P11" s="176"/>
    </row>
    <row r="12" spans="1:17" s="173" customFormat="1" ht="13.5" customHeight="1">
      <c r="B12" s="177" t="s">
        <v>48</v>
      </c>
      <c r="C12" s="178"/>
      <c r="D12" s="179" t="s">
        <v>35</v>
      </c>
      <c r="E12" s="180" t="e">
        <f>IF(#REF!="","",#REF!)</f>
        <v>#REF!</v>
      </c>
      <c r="F12" s="181"/>
      <c r="G12" s="181"/>
      <c r="H12" s="181"/>
      <c r="I12" s="182"/>
      <c r="O12" s="175"/>
      <c r="P12" s="176"/>
    </row>
    <row r="13" spans="1:17" s="55" customFormat="1" ht="13.5" customHeight="1">
      <c r="A13" s="183"/>
      <c r="B13" s="184"/>
      <c r="C13" s="183"/>
      <c r="D13" s="185" t="s">
        <v>49</v>
      </c>
      <c r="E13" s="186" t="e">
        <f>IF(#REF!="",0,#REF!)</f>
        <v>#REF!</v>
      </c>
      <c r="F13" s="56" t="s">
        <v>37</v>
      </c>
      <c r="G13" s="183" t="s">
        <v>38</v>
      </c>
      <c r="H13" s="187" t="e">
        <f>IF(E13="","",E13*43560)</f>
        <v>#REF!</v>
      </c>
      <c r="I13" s="188" t="s">
        <v>39</v>
      </c>
      <c r="J13" s="56"/>
      <c r="K13" s="56"/>
      <c r="L13" s="56"/>
      <c r="M13" s="56"/>
      <c r="N13" s="56"/>
      <c r="O13" s="56"/>
      <c r="P13" s="176"/>
      <c r="Q13" s="174"/>
    </row>
    <row r="14" spans="1:17" s="55" customFormat="1" ht="13.5" customHeight="1">
      <c r="A14" s="183"/>
      <c r="B14" s="184"/>
      <c r="C14" s="183"/>
      <c r="D14" s="185" t="s">
        <v>50</v>
      </c>
      <c r="E14" s="186" t="e">
        <f>IF(#REF!="",0,#REF!)</f>
        <v>#REF!</v>
      </c>
      <c r="F14" s="56" t="s">
        <v>37</v>
      </c>
      <c r="G14" s="183" t="s">
        <v>38</v>
      </c>
      <c r="H14" s="187" t="e">
        <f>IF(E14="","",E14*43560)</f>
        <v>#REF!</v>
      </c>
      <c r="I14" s="188" t="s">
        <v>39</v>
      </c>
      <c r="J14" s="56"/>
      <c r="K14" s="56"/>
      <c r="L14" s="56"/>
      <c r="M14" s="56"/>
      <c r="N14" s="56"/>
      <c r="O14" s="56"/>
      <c r="P14" s="176"/>
      <c r="Q14" s="174"/>
    </row>
    <row r="15" spans="1:17" s="55" customFormat="1" ht="13.5" customHeight="1">
      <c r="A15" s="183"/>
      <c r="B15" s="184"/>
      <c r="C15" s="183"/>
      <c r="D15" s="185" t="s">
        <v>51</v>
      </c>
      <c r="E15" s="186" t="e">
        <f>IF(#REF!="","",#REF!)</f>
        <v>#REF!</v>
      </c>
      <c r="G15" s="189" t="s">
        <v>38</v>
      </c>
      <c r="H15" s="190" t="e">
        <f>IF(E15="","",E15*100)</f>
        <v>#REF!</v>
      </c>
      <c r="I15" s="188" t="s">
        <v>42</v>
      </c>
      <c r="J15" s="56"/>
      <c r="K15" s="56"/>
      <c r="L15" s="56"/>
      <c r="M15" s="56"/>
      <c r="N15" s="56"/>
      <c r="O15" s="56"/>
      <c r="P15" s="176"/>
    </row>
    <row r="16" spans="1:17" s="55" customFormat="1" ht="13.5" customHeight="1">
      <c r="A16" s="183"/>
      <c r="B16" s="184"/>
      <c r="C16" s="183"/>
      <c r="D16" s="185" t="s">
        <v>52</v>
      </c>
      <c r="E16" s="186" t="e">
        <f>IF(#REF!="","",#REF!)</f>
        <v>#REF!</v>
      </c>
      <c r="F16" s="56"/>
      <c r="G16" s="185"/>
      <c r="H16" s="56"/>
      <c r="I16" s="188"/>
      <c r="J16" s="56"/>
      <c r="K16" s="56"/>
      <c r="L16" s="56"/>
      <c r="M16" s="56"/>
      <c r="N16" s="56"/>
      <c r="O16" s="56"/>
      <c r="P16" s="176"/>
    </row>
    <row r="17" spans="1:17" s="55" customFormat="1" ht="13.5" customHeight="1">
      <c r="A17" s="183"/>
      <c r="B17" s="184"/>
      <c r="C17" s="183"/>
      <c r="D17" s="185" t="s">
        <v>53</v>
      </c>
      <c r="E17" s="191" t="e">
        <f>IF(#REF!="","",#REF!)</f>
        <v>#REF!</v>
      </c>
      <c r="F17" s="56" t="s">
        <v>45</v>
      </c>
      <c r="G17" s="185"/>
      <c r="H17" s="56"/>
      <c r="I17" s="188"/>
      <c r="J17" s="56"/>
      <c r="K17" s="56"/>
      <c r="L17" s="56"/>
      <c r="M17" s="56"/>
      <c r="N17" s="56"/>
      <c r="O17" s="56"/>
      <c r="P17" s="176"/>
    </row>
    <row r="18" spans="1:17" s="55" customFormat="1" ht="13.5" customHeight="1">
      <c r="A18" s="183"/>
      <c r="B18" s="184"/>
      <c r="C18" s="183"/>
      <c r="D18" s="185" t="s">
        <v>54</v>
      </c>
      <c r="E18" s="192" t="e">
        <f>IF(#REF!="","",#REF!)</f>
        <v>#REF!</v>
      </c>
      <c r="F18" s="56" t="s">
        <v>45</v>
      </c>
      <c r="G18" s="185"/>
      <c r="H18" s="56"/>
      <c r="I18" s="188"/>
      <c r="J18" s="56"/>
      <c r="K18" s="56"/>
      <c r="L18" s="56"/>
      <c r="M18" s="56"/>
      <c r="N18" s="56"/>
      <c r="O18" s="56"/>
      <c r="P18" s="176"/>
    </row>
    <row r="19" spans="1:17" s="55" customFormat="1" ht="13.5" customHeight="1">
      <c r="A19" s="183"/>
      <c r="B19" s="193"/>
      <c r="C19" s="194"/>
      <c r="D19" s="195" t="s">
        <v>55</v>
      </c>
      <c r="E19" s="192" t="e">
        <f>IF(E17="","",E17-E18)</f>
        <v>#REF!</v>
      </c>
      <c r="F19" s="196" t="s">
        <v>45</v>
      </c>
      <c r="G19" s="195"/>
      <c r="H19" s="196"/>
      <c r="I19" s="197"/>
      <c r="J19" s="56"/>
      <c r="K19" s="56"/>
      <c r="L19" s="56"/>
      <c r="M19" s="56"/>
      <c r="N19" s="56"/>
      <c r="O19" s="56"/>
      <c r="P19" s="176"/>
    </row>
    <row r="20" spans="1:17" s="173" customFormat="1" ht="13.5" customHeight="1">
      <c r="G20" s="174"/>
      <c r="O20" s="175"/>
      <c r="P20" s="176"/>
    </row>
    <row r="21" spans="1:17" s="173" customFormat="1" ht="13.5" customHeight="1">
      <c r="B21" s="177" t="s">
        <v>56</v>
      </c>
      <c r="C21" s="178"/>
      <c r="D21" s="179" t="s">
        <v>35</v>
      </c>
      <c r="E21" s="180" t="e">
        <f>IF(#REF!="","",#REF!)</f>
        <v>#REF!</v>
      </c>
      <c r="F21" s="181"/>
      <c r="G21" s="181"/>
      <c r="H21" s="181"/>
      <c r="I21" s="182"/>
      <c r="O21" s="175"/>
      <c r="P21" s="176"/>
    </row>
    <row r="22" spans="1:17" s="55" customFormat="1" ht="13.5" customHeight="1">
      <c r="A22" s="183"/>
      <c r="B22" s="184"/>
      <c r="C22" s="183"/>
      <c r="D22" s="185" t="s">
        <v>57</v>
      </c>
      <c r="E22" s="186" t="e">
        <f>IF(#REF!="",0,#REF!)</f>
        <v>#REF!</v>
      </c>
      <c r="F22" s="56" t="s">
        <v>37</v>
      </c>
      <c r="G22" s="183" t="s">
        <v>38</v>
      </c>
      <c r="H22" s="187" t="e">
        <f>IF(E22="","",E22*43560)</f>
        <v>#REF!</v>
      </c>
      <c r="I22" s="188" t="s">
        <v>39</v>
      </c>
      <c r="J22" s="56"/>
      <c r="K22" s="56"/>
      <c r="L22" s="56"/>
      <c r="M22" s="56"/>
      <c r="N22" s="56"/>
      <c r="O22" s="56"/>
      <c r="P22" s="176"/>
      <c r="Q22" s="174"/>
    </row>
    <row r="23" spans="1:17" s="55" customFormat="1" ht="13.5" customHeight="1">
      <c r="A23" s="183"/>
      <c r="B23" s="184"/>
      <c r="C23" s="183"/>
      <c r="D23" s="185" t="s">
        <v>58</v>
      </c>
      <c r="E23" s="186" t="e">
        <f>IF(#REF!="",0,#REF!)</f>
        <v>#REF!</v>
      </c>
      <c r="F23" s="56" t="s">
        <v>37</v>
      </c>
      <c r="G23" s="183" t="s">
        <v>38</v>
      </c>
      <c r="H23" s="187" t="e">
        <f>IF(E23="","",E23*43560)</f>
        <v>#REF!</v>
      </c>
      <c r="I23" s="188" t="s">
        <v>39</v>
      </c>
      <c r="J23" s="56"/>
      <c r="K23" s="56"/>
      <c r="L23" s="56"/>
      <c r="M23" s="56"/>
      <c r="N23" s="56"/>
      <c r="O23" s="56"/>
      <c r="P23" s="176"/>
      <c r="Q23" s="174"/>
    </row>
    <row r="24" spans="1:17" s="55" customFormat="1" ht="13.5" customHeight="1">
      <c r="A24" s="183"/>
      <c r="B24" s="184"/>
      <c r="C24" s="183"/>
      <c r="D24" s="185" t="s">
        <v>59</v>
      </c>
      <c r="E24" s="186" t="e">
        <f>IF(#REF!="","",#REF!)</f>
        <v>#REF!</v>
      </c>
      <c r="G24" s="189" t="s">
        <v>38</v>
      </c>
      <c r="H24" s="190" t="e">
        <f>IF(E24="","",E24*100)</f>
        <v>#REF!</v>
      </c>
      <c r="I24" s="188" t="s">
        <v>42</v>
      </c>
      <c r="J24" s="56"/>
      <c r="K24" s="56"/>
      <c r="L24" s="56"/>
      <c r="M24" s="56"/>
      <c r="N24" s="56"/>
      <c r="O24" s="56"/>
      <c r="P24" s="176"/>
    </row>
    <row r="25" spans="1:17" s="55" customFormat="1" ht="13.5" customHeight="1">
      <c r="A25" s="183"/>
      <c r="B25" s="184"/>
      <c r="C25" s="183"/>
      <c r="D25" s="185" t="s">
        <v>60</v>
      </c>
      <c r="E25" s="186" t="e">
        <f>IF(#REF!="","",#REF!)</f>
        <v>#REF!</v>
      </c>
      <c r="F25" s="56"/>
      <c r="G25" s="185"/>
      <c r="H25" s="56"/>
      <c r="I25" s="188"/>
      <c r="J25" s="56"/>
      <c r="K25" s="56"/>
      <c r="L25" s="56"/>
      <c r="M25" s="56"/>
      <c r="N25" s="56"/>
      <c r="O25" s="56"/>
      <c r="P25" s="176"/>
    </row>
    <row r="26" spans="1:17" s="55" customFormat="1" ht="13.5" customHeight="1">
      <c r="A26" s="183"/>
      <c r="B26" s="184"/>
      <c r="C26" s="183"/>
      <c r="D26" s="185" t="s">
        <v>61</v>
      </c>
      <c r="E26" s="191" t="e">
        <f>IF(#REF!="","",#REF!)</f>
        <v>#REF!</v>
      </c>
      <c r="F26" s="56" t="s">
        <v>45</v>
      </c>
      <c r="G26" s="185"/>
      <c r="H26" s="56"/>
      <c r="I26" s="188"/>
      <c r="J26" s="56"/>
      <c r="K26" s="56"/>
      <c r="L26" s="56"/>
      <c r="M26" s="56"/>
      <c r="N26" s="56"/>
      <c r="O26" s="56"/>
      <c r="P26" s="176"/>
    </row>
    <row r="27" spans="1:17" s="55" customFormat="1" ht="13.5" customHeight="1">
      <c r="A27" s="183"/>
      <c r="B27" s="184"/>
      <c r="C27" s="183"/>
      <c r="D27" s="185" t="s">
        <v>62</v>
      </c>
      <c r="E27" s="192" t="e">
        <f>IF(#REF!="","",#REF!)</f>
        <v>#REF!</v>
      </c>
      <c r="F27" s="56" t="s">
        <v>45</v>
      </c>
      <c r="G27" s="185"/>
      <c r="H27" s="56"/>
      <c r="I27" s="188"/>
      <c r="J27" s="56"/>
      <c r="K27" s="56"/>
      <c r="L27" s="56"/>
      <c r="M27" s="56"/>
      <c r="N27" s="56"/>
      <c r="O27" s="56"/>
      <c r="P27" s="176"/>
    </row>
    <row r="28" spans="1:17" s="55" customFormat="1" ht="13.5" customHeight="1">
      <c r="A28" s="183"/>
      <c r="B28" s="193"/>
      <c r="C28" s="194"/>
      <c r="D28" s="195" t="s">
        <v>63</v>
      </c>
      <c r="E28" s="192" t="e">
        <f>IF(E26="","",E26-E27)</f>
        <v>#REF!</v>
      </c>
      <c r="F28" s="196" t="s">
        <v>45</v>
      </c>
      <c r="G28" s="195"/>
      <c r="H28" s="196"/>
      <c r="I28" s="197"/>
      <c r="J28" s="56"/>
      <c r="K28" s="56"/>
      <c r="L28" s="56"/>
      <c r="M28" s="56"/>
      <c r="N28" s="56"/>
      <c r="O28" s="56"/>
      <c r="P28" s="176"/>
    </row>
    <row r="29" spans="1:17" s="173" customFormat="1" ht="13.5" customHeight="1">
      <c r="G29" s="174"/>
      <c r="O29" s="175"/>
      <c r="P29" s="176"/>
    </row>
    <row r="30" spans="1:17" s="173" customFormat="1" ht="13.5" customHeight="1">
      <c r="B30" s="177" t="s">
        <v>64</v>
      </c>
      <c r="C30" s="178"/>
      <c r="D30" s="179" t="s">
        <v>35</v>
      </c>
      <c r="E30" s="180" t="e">
        <f>IF(#REF!="","",#REF!)</f>
        <v>#REF!</v>
      </c>
      <c r="F30" s="181"/>
      <c r="G30" s="181"/>
      <c r="H30" s="181"/>
      <c r="I30" s="182"/>
      <c r="O30" s="175"/>
      <c r="P30" s="176"/>
    </row>
    <row r="31" spans="1:17" s="55" customFormat="1" ht="13.5" customHeight="1">
      <c r="A31" s="183"/>
      <c r="B31" s="184"/>
      <c r="C31" s="183"/>
      <c r="D31" s="185" t="s">
        <v>65</v>
      </c>
      <c r="E31" s="186" t="e">
        <f>IF(#REF!="",0,#REF!)</f>
        <v>#REF!</v>
      </c>
      <c r="F31" s="56" t="s">
        <v>37</v>
      </c>
      <c r="G31" s="183" t="s">
        <v>38</v>
      </c>
      <c r="H31" s="187" t="e">
        <f>IF(E31="","",E31*43560)</f>
        <v>#REF!</v>
      </c>
      <c r="I31" s="188" t="s">
        <v>39</v>
      </c>
      <c r="J31" s="56"/>
      <c r="K31" s="56"/>
      <c r="L31" s="56"/>
      <c r="M31" s="56"/>
      <c r="N31" s="56"/>
      <c r="O31" s="56"/>
      <c r="P31" s="176"/>
      <c r="Q31" s="174"/>
    </row>
    <row r="32" spans="1:17" s="55" customFormat="1" ht="13.5" customHeight="1">
      <c r="A32" s="183"/>
      <c r="B32" s="184"/>
      <c r="C32" s="183"/>
      <c r="D32" s="185" t="s">
        <v>66</v>
      </c>
      <c r="E32" s="186" t="e">
        <f>IF(#REF!="",0,#REF!)</f>
        <v>#REF!</v>
      </c>
      <c r="F32" s="56" t="s">
        <v>37</v>
      </c>
      <c r="G32" s="183" t="s">
        <v>38</v>
      </c>
      <c r="H32" s="187" t="e">
        <f>IF(E32="","",E32*43560)</f>
        <v>#REF!</v>
      </c>
      <c r="I32" s="188" t="s">
        <v>39</v>
      </c>
      <c r="J32" s="56"/>
      <c r="K32" s="56"/>
      <c r="L32" s="56"/>
      <c r="M32" s="56"/>
      <c r="N32" s="56"/>
      <c r="O32" s="56"/>
      <c r="P32" s="176"/>
      <c r="Q32" s="174"/>
    </row>
    <row r="33" spans="1:17" s="55" customFormat="1" ht="13.5" customHeight="1">
      <c r="A33" s="183"/>
      <c r="B33" s="184"/>
      <c r="C33" s="183"/>
      <c r="D33" s="185" t="s">
        <v>67</v>
      </c>
      <c r="E33" s="186" t="e">
        <f>IF(#REF!="","",#REF!)</f>
        <v>#REF!</v>
      </c>
      <c r="G33" s="189" t="s">
        <v>38</v>
      </c>
      <c r="H33" s="190" t="e">
        <f>IF(E33="","",E33*100)</f>
        <v>#REF!</v>
      </c>
      <c r="I33" s="188" t="s">
        <v>42</v>
      </c>
      <c r="J33" s="56"/>
      <c r="K33" s="56"/>
      <c r="L33" s="56"/>
      <c r="M33" s="56"/>
      <c r="N33" s="56"/>
      <c r="O33" s="56"/>
      <c r="P33" s="176"/>
    </row>
    <row r="34" spans="1:17" s="55" customFormat="1" ht="13.5" customHeight="1">
      <c r="A34" s="183"/>
      <c r="B34" s="184"/>
      <c r="C34" s="183"/>
      <c r="D34" s="185" t="s">
        <v>68</v>
      </c>
      <c r="E34" s="186" t="e">
        <f>IF(#REF!="","",#REF!)</f>
        <v>#REF!</v>
      </c>
      <c r="F34" s="56"/>
      <c r="G34" s="185"/>
      <c r="H34" s="56"/>
      <c r="I34" s="188"/>
      <c r="J34" s="56"/>
      <c r="K34" s="56"/>
      <c r="L34" s="56"/>
      <c r="M34" s="56"/>
      <c r="N34" s="56"/>
      <c r="O34" s="56"/>
      <c r="P34" s="176"/>
    </row>
    <row r="35" spans="1:17" s="55" customFormat="1" ht="13.5" customHeight="1">
      <c r="A35" s="183"/>
      <c r="B35" s="184"/>
      <c r="C35" s="183"/>
      <c r="D35" s="185" t="s">
        <v>69</v>
      </c>
      <c r="E35" s="191" t="e">
        <f>IF(#REF!="","",#REF!)</f>
        <v>#REF!</v>
      </c>
      <c r="F35" s="56" t="s">
        <v>45</v>
      </c>
      <c r="G35" s="185"/>
      <c r="H35" s="56"/>
      <c r="I35" s="188"/>
      <c r="J35" s="56"/>
      <c r="K35" s="56"/>
      <c r="L35" s="56"/>
      <c r="M35" s="56"/>
      <c r="N35" s="56"/>
      <c r="O35" s="56"/>
      <c r="P35" s="176"/>
    </row>
    <row r="36" spans="1:17" s="55" customFormat="1" ht="13.5" customHeight="1">
      <c r="A36" s="183"/>
      <c r="B36" s="184"/>
      <c r="C36" s="183"/>
      <c r="D36" s="185" t="s">
        <v>70</v>
      </c>
      <c r="E36" s="192" t="e">
        <f>IF(#REF!="","",#REF!)</f>
        <v>#REF!</v>
      </c>
      <c r="F36" s="56" t="s">
        <v>45</v>
      </c>
      <c r="G36" s="185"/>
      <c r="H36" s="56"/>
      <c r="I36" s="188"/>
      <c r="J36" s="56"/>
      <c r="K36" s="56"/>
      <c r="L36" s="56"/>
      <c r="M36" s="56"/>
      <c r="N36" s="56"/>
      <c r="O36" s="56"/>
      <c r="P36" s="176"/>
    </row>
    <row r="37" spans="1:17" s="55" customFormat="1" ht="13.5" customHeight="1">
      <c r="A37" s="183"/>
      <c r="B37" s="193"/>
      <c r="C37" s="194"/>
      <c r="D37" s="195" t="s">
        <v>71</v>
      </c>
      <c r="E37" s="192" t="e">
        <f>IF(E35="","",E35-E36)</f>
        <v>#REF!</v>
      </c>
      <c r="F37" s="196" t="s">
        <v>45</v>
      </c>
      <c r="G37" s="195"/>
      <c r="H37" s="196"/>
      <c r="I37" s="197"/>
      <c r="J37" s="56"/>
      <c r="K37" s="56"/>
      <c r="L37" s="56"/>
      <c r="M37" s="56"/>
      <c r="N37" s="56"/>
      <c r="O37" s="56"/>
      <c r="P37" s="176"/>
    </row>
    <row r="38" spans="1:17" s="173" customFormat="1" ht="13.5" customHeight="1" thickBot="1">
      <c r="G38" s="174"/>
      <c r="O38" s="175"/>
      <c r="P38" s="176"/>
    </row>
    <row r="39" spans="1:17" s="173" customFormat="1" ht="13.5" customHeight="1">
      <c r="B39" s="198" t="s">
        <v>72</v>
      </c>
      <c r="C39" s="199"/>
      <c r="D39" s="200"/>
      <c r="E39" s="201"/>
      <c r="F39" s="201"/>
      <c r="G39" s="202"/>
      <c r="H39" s="201"/>
      <c r="I39" s="203"/>
      <c r="O39" s="175"/>
      <c r="P39" s="176"/>
    </row>
    <row r="40" spans="1:17" s="55" customFormat="1" ht="13.5" customHeight="1">
      <c r="A40" s="183"/>
      <c r="B40" s="204"/>
      <c r="C40" s="183"/>
      <c r="D40" s="185" t="s">
        <v>73</v>
      </c>
      <c r="E40" s="205" t="e">
        <f>E4+E13+E22+E31</f>
        <v>#REF!</v>
      </c>
      <c r="F40" s="56" t="s">
        <v>37</v>
      </c>
      <c r="G40" s="183" t="s">
        <v>38</v>
      </c>
      <c r="H40" s="187" t="e">
        <f>IF(E40="","",E40*43560)</f>
        <v>#REF!</v>
      </c>
      <c r="I40" s="206" t="s">
        <v>39</v>
      </c>
      <c r="J40" s="56"/>
      <c r="K40" s="56"/>
      <c r="L40" s="56"/>
      <c r="M40" s="56"/>
      <c r="N40" s="56"/>
      <c r="O40" s="56"/>
      <c r="P40" s="176"/>
      <c r="Q40" s="174"/>
    </row>
    <row r="41" spans="1:17" s="55" customFormat="1" ht="13.5" customHeight="1">
      <c r="A41" s="183"/>
      <c r="B41" s="204"/>
      <c r="C41" s="183"/>
      <c r="D41" s="185" t="s">
        <v>74</v>
      </c>
      <c r="E41" s="205" t="e">
        <f t="shared" ref="E41:E45" si="0">E5+E14+E23+E32</f>
        <v>#REF!</v>
      </c>
      <c r="F41" s="56" t="s">
        <v>37</v>
      </c>
      <c r="G41" s="183" t="s">
        <v>38</v>
      </c>
      <c r="H41" s="187" t="e">
        <f>IF(E41="","",E41*43560)</f>
        <v>#REF!</v>
      </c>
      <c r="I41" s="206" t="s">
        <v>39</v>
      </c>
      <c r="J41" s="56"/>
      <c r="K41" s="56"/>
      <c r="L41" s="56"/>
      <c r="M41" s="56"/>
      <c r="N41" s="56"/>
      <c r="O41" s="56"/>
      <c r="P41" s="176"/>
      <c r="Q41" s="174"/>
    </row>
    <row r="42" spans="1:17" s="55" customFormat="1" ht="13.5" customHeight="1">
      <c r="A42" s="183"/>
      <c r="B42" s="204"/>
      <c r="C42" s="183"/>
      <c r="D42" s="185" t="s">
        <v>75</v>
      </c>
      <c r="E42" s="205" t="e">
        <f>IF(E40=0,"",E41/E40)</f>
        <v>#REF!</v>
      </c>
      <c r="G42" s="189" t="s">
        <v>38</v>
      </c>
      <c r="H42" s="190" t="e">
        <f>IF(E42="","",E42*100)</f>
        <v>#REF!</v>
      </c>
      <c r="I42" s="206" t="s">
        <v>42</v>
      </c>
      <c r="J42" s="56"/>
      <c r="K42" s="56"/>
      <c r="L42" s="56"/>
      <c r="M42" s="56"/>
      <c r="N42" s="56"/>
      <c r="O42" s="56"/>
      <c r="P42" s="176"/>
    </row>
    <row r="43" spans="1:17" s="55" customFormat="1" ht="13.5" customHeight="1">
      <c r="A43" s="183"/>
      <c r="B43" s="204"/>
      <c r="C43" s="183"/>
      <c r="D43" s="185" t="s">
        <v>76</v>
      </c>
      <c r="E43" s="205" t="e">
        <f>IF(E42="","",0.05+0.9*E42)</f>
        <v>#REF!</v>
      </c>
      <c r="F43" s="56"/>
      <c r="G43" s="185"/>
      <c r="H43" s="56"/>
      <c r="I43" s="206"/>
      <c r="J43" s="56"/>
      <c r="K43" s="56"/>
      <c r="L43" s="56"/>
      <c r="M43" s="56"/>
      <c r="N43" s="56"/>
      <c r="O43" s="56"/>
      <c r="P43" s="176"/>
    </row>
    <row r="44" spans="1:17" s="55" customFormat="1" ht="13.5" customHeight="1">
      <c r="A44" s="183"/>
      <c r="B44" s="204"/>
      <c r="C44" s="183"/>
      <c r="D44" s="185" t="s">
        <v>77</v>
      </c>
      <c r="E44" s="190" t="e">
        <f>IF(E43="","",0.9*E43*E40*43560/12)</f>
        <v>#REF!</v>
      </c>
      <c r="F44" s="56" t="s">
        <v>45</v>
      </c>
      <c r="G44" s="185"/>
      <c r="H44" s="56"/>
      <c r="I44" s="206"/>
      <c r="J44" s="56"/>
      <c r="K44" s="56"/>
      <c r="L44" s="56"/>
      <c r="M44" s="56"/>
      <c r="N44" s="56"/>
      <c r="O44" s="56"/>
      <c r="P44" s="176"/>
    </row>
    <row r="45" spans="1:17" s="55" customFormat="1" ht="13.5" customHeight="1">
      <c r="A45" s="183"/>
      <c r="B45" s="204"/>
      <c r="C45" s="183"/>
      <c r="D45" s="185" t="s">
        <v>78</v>
      </c>
      <c r="E45" s="190" t="e">
        <f t="shared" si="0"/>
        <v>#REF!</v>
      </c>
      <c r="F45" s="56" t="s">
        <v>45</v>
      </c>
      <c r="G45" s="185"/>
      <c r="H45" s="56"/>
      <c r="I45" s="206"/>
      <c r="J45" s="56"/>
      <c r="K45" s="56"/>
      <c r="L45" s="56"/>
      <c r="M45" s="56"/>
      <c r="N45" s="56"/>
      <c r="O45" s="56"/>
      <c r="P45" s="176"/>
    </row>
    <row r="46" spans="1:17" s="55" customFormat="1" ht="13.5" customHeight="1">
      <c r="A46" s="183"/>
      <c r="B46" s="204"/>
      <c r="C46" s="183"/>
      <c r="D46" s="185" t="s">
        <v>79</v>
      </c>
      <c r="E46" s="190" t="e">
        <f>IF(E44="","",E44-E45)</f>
        <v>#REF!</v>
      </c>
      <c r="F46" s="56" t="s">
        <v>45</v>
      </c>
      <c r="G46" s="185"/>
      <c r="H46" s="56"/>
      <c r="I46" s="206"/>
      <c r="J46" s="56"/>
      <c r="K46" s="56"/>
      <c r="L46" s="56"/>
      <c r="M46" s="56"/>
      <c r="N46" s="56"/>
      <c r="O46" s="56"/>
      <c r="P46" s="176"/>
    </row>
    <row r="47" spans="1:17" s="55" customFormat="1" ht="13.5" customHeight="1" thickBot="1">
      <c r="A47" s="183"/>
      <c r="B47" s="207"/>
      <c r="C47" s="208"/>
      <c r="D47" s="209"/>
      <c r="E47" s="210"/>
      <c r="F47" s="210"/>
      <c r="G47" s="209"/>
      <c r="H47" s="210"/>
      <c r="I47" s="211"/>
      <c r="P47" s="176"/>
    </row>
    <row r="48" spans="1:17" s="55" customFormat="1" ht="9.9499999999999993" customHeight="1">
      <c r="A48" s="183"/>
      <c r="B48" s="183"/>
      <c r="C48" s="183"/>
      <c r="D48" s="212"/>
      <c r="G48" s="212"/>
      <c r="P48" s="176"/>
    </row>
    <row r="49" spans="1:16" s="55" customFormat="1" ht="9.9499999999999993" customHeight="1">
      <c r="A49" s="183"/>
      <c r="B49" s="183"/>
      <c r="C49" s="183"/>
      <c r="D49" s="212"/>
      <c r="G49" s="212"/>
      <c r="P49" s="176"/>
    </row>
    <row r="50" spans="1:16" s="55" customFormat="1" ht="9.9499999999999993" customHeight="1">
      <c r="A50" s="183"/>
      <c r="B50" s="183"/>
      <c r="C50" s="183"/>
      <c r="D50" s="212"/>
      <c r="G50" s="212"/>
      <c r="P50" s="176"/>
    </row>
    <row r="51" spans="1:16" s="55" customFormat="1" ht="9.9499999999999993" customHeight="1">
      <c r="A51" s="183"/>
      <c r="B51" s="183"/>
      <c r="C51" s="183"/>
      <c r="D51" s="212"/>
      <c r="G51" s="212"/>
      <c r="P51" s="176"/>
    </row>
    <row r="52" spans="1:16" s="55" customFormat="1" ht="12" customHeight="1">
      <c r="A52" s="183"/>
      <c r="B52" s="183"/>
      <c r="C52" s="183"/>
      <c r="D52" s="185"/>
      <c r="E52" s="213"/>
      <c r="F52" s="56"/>
      <c r="G52" s="185"/>
      <c r="H52" s="56"/>
      <c r="I52" s="56"/>
      <c r="J52" s="56"/>
      <c r="K52" s="56"/>
      <c r="L52" s="56"/>
      <c r="M52" s="56"/>
      <c r="N52" s="56"/>
      <c r="O52" s="56"/>
      <c r="P52" s="176"/>
    </row>
    <row r="53" spans="1:16" s="55" customFormat="1" ht="12" customHeight="1">
      <c r="A53" s="183"/>
      <c r="B53" s="183"/>
      <c r="C53" s="183"/>
      <c r="D53" s="185"/>
      <c r="E53" s="213"/>
      <c r="F53" s="56"/>
      <c r="G53" s="185"/>
      <c r="H53" s="56"/>
      <c r="I53" s="56"/>
      <c r="J53" s="56"/>
      <c r="K53" s="56"/>
      <c r="L53" s="56"/>
      <c r="M53" s="56"/>
      <c r="N53" s="56"/>
      <c r="O53" s="56"/>
      <c r="P53" s="176"/>
    </row>
    <row r="54" spans="1:16" s="55" customFormat="1" ht="12" customHeight="1">
      <c r="A54" s="183"/>
      <c r="B54" s="183"/>
      <c r="C54" s="183"/>
      <c r="D54" s="185"/>
      <c r="E54" s="214"/>
      <c r="F54" s="56"/>
      <c r="G54" s="185"/>
      <c r="H54" s="56"/>
      <c r="I54" s="56"/>
      <c r="J54" s="56"/>
      <c r="K54" s="56"/>
      <c r="L54" s="56"/>
      <c r="M54" s="56"/>
      <c r="N54" s="56"/>
      <c r="O54" s="56"/>
      <c r="P54" s="176"/>
    </row>
    <row r="55" spans="1:16" s="55" customFormat="1" ht="12" customHeight="1">
      <c r="A55" s="183"/>
      <c r="B55" s="183"/>
      <c r="C55" s="183"/>
      <c r="D55" s="185"/>
      <c r="E55" s="214"/>
      <c r="F55" s="56"/>
      <c r="G55" s="185"/>
      <c r="H55" s="56"/>
      <c r="I55" s="56"/>
      <c r="J55" s="56"/>
      <c r="K55" s="56"/>
      <c r="L55" s="56"/>
      <c r="M55" s="56"/>
      <c r="N55" s="56"/>
      <c r="O55" s="56"/>
      <c r="P55" s="176"/>
    </row>
    <row r="56" spans="1:16" s="55" customFormat="1" ht="5.0999999999999996" customHeight="1">
      <c r="A56" s="183"/>
      <c r="B56" s="183"/>
      <c r="C56" s="183"/>
      <c r="D56" s="212"/>
      <c r="G56" s="212"/>
      <c r="P56" s="176"/>
    </row>
  </sheetData>
  <sheetProtection selectLockedCells="1"/>
  <mergeCells count="1">
    <mergeCell ref="B1:I1"/>
  </mergeCells>
  <pageMargins left="0.7" right="0.7" top="0.75" bottom="0.75" header="0.3" footer="0.3"/>
  <pageSetup orientation="portrait" horizontalDpi="1200" verticalDpi="1200"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E9"/>
  <sheetViews>
    <sheetView zoomScale="172" zoomScaleNormal="172" workbookViewId="0">
      <selection activeCell="A9" sqref="A9"/>
    </sheetView>
  </sheetViews>
  <sheetFormatPr defaultRowHeight="12.6"/>
  <cols>
    <col min="1" max="1" width="12.85546875" customWidth="1"/>
    <col min="2" max="2" width="5.5703125" customWidth="1"/>
    <col min="3" max="3" width="2.85546875" style="168" customWidth="1"/>
    <col min="4" max="4" width="11.7109375" customWidth="1"/>
  </cols>
  <sheetData>
    <row r="1" spans="1:5">
      <c r="A1" s="164" t="s">
        <v>193</v>
      </c>
      <c r="B1" s="164"/>
      <c r="C1" s="166"/>
      <c r="E1" t="str">
        <f>'Project Info &amp; Summary'!I2</f>
        <v>v1.3 2024-07-29</v>
      </c>
    </row>
    <row r="3" spans="1:5">
      <c r="A3" s="164" t="s">
        <v>194</v>
      </c>
      <c r="B3" s="164"/>
      <c r="C3" s="166"/>
      <c r="D3" s="164" t="s">
        <v>195</v>
      </c>
    </row>
    <row r="4" spans="1:5">
      <c r="A4" s="164" t="s">
        <v>196</v>
      </c>
      <c r="B4" s="164"/>
      <c r="C4" s="166"/>
      <c r="D4" s="164" t="s">
        <v>197</v>
      </c>
    </row>
    <row r="5" spans="1:5" ht="14.45">
      <c r="A5" s="215">
        <v>1</v>
      </c>
      <c r="B5" s="164" t="s">
        <v>196</v>
      </c>
      <c r="C5" s="167" t="s">
        <v>38</v>
      </c>
      <c r="D5" s="223">
        <f>A5*43560</f>
        <v>43560</v>
      </c>
      <c r="E5" s="164" t="s">
        <v>198</v>
      </c>
    </row>
    <row r="7" spans="1:5">
      <c r="A7" s="164" t="s">
        <v>194</v>
      </c>
      <c r="B7" s="164"/>
      <c r="C7" s="166"/>
      <c r="D7" s="164" t="s">
        <v>195</v>
      </c>
    </row>
    <row r="8" spans="1:5">
      <c r="A8" s="164" t="s">
        <v>197</v>
      </c>
      <c r="B8" s="164"/>
      <c r="C8" s="166"/>
      <c r="D8" s="164" t="s">
        <v>196</v>
      </c>
    </row>
    <row r="9" spans="1:5" ht="14.45">
      <c r="A9" s="224">
        <v>43560</v>
      </c>
      <c r="B9" s="164" t="s">
        <v>198</v>
      </c>
      <c r="C9" s="167" t="s">
        <v>38</v>
      </c>
      <c r="D9" s="165">
        <f>A9/43560</f>
        <v>1</v>
      </c>
      <c r="E9" s="164" t="s">
        <v>196</v>
      </c>
    </row>
  </sheetData>
  <sheetProtection algorithmName="SHA-512" hashValue="RTWz5d4aXfAwvTFYwt15+cSP9aXqbokZA8LFEThy1XO74eDG1Eu6W9Wk3HtH9OOKA4bQDjxfH86y7WG3NEl6cg==" saltValue="TS2IUUdpZHa6pZp1HondnQ==" spinCount="100000" sheet="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434CD1-0DD9-4651-B214-E86C0EDB3A57}"/>
</file>

<file path=customXml/itemProps2.xml><?xml version="1.0" encoding="utf-8"?>
<ds:datastoreItem xmlns:ds="http://schemas.openxmlformats.org/officeDocument/2006/customXml" ds:itemID="{CCDD6903-E112-48F3-BD78-A639EBE78C52}"/>
</file>

<file path=customXml/itemProps3.xml><?xml version="1.0" encoding="utf-8"?>
<ds:datastoreItem xmlns:ds="http://schemas.openxmlformats.org/officeDocument/2006/customXml" ds:itemID="{ACBDB626-42AE-470A-A012-093B3AE8FD1D}"/>
</file>

<file path=docProps/app.xml><?xml version="1.0" encoding="utf-8"?>
<Properties xmlns="http://schemas.openxmlformats.org/officeDocument/2006/extended-properties" xmlns:vt="http://schemas.openxmlformats.org/officeDocument/2006/docPropsVTypes">
  <Application>Microsoft Excel Online</Application>
  <Manager/>
  <Company>Hirschman Water &amp; Environment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Dorsey, Jay</dc:creator>
  <cp:keywords/>
  <dc:description/>
  <cp:lastModifiedBy/>
  <cp:revision/>
  <dcterms:created xsi:type="dcterms:W3CDTF">2008-01-28T21:38:32Z</dcterms:created>
  <dcterms:modified xsi:type="dcterms:W3CDTF">2024-07-31T20:35:35Z</dcterms:modified>
  <cp:category/>
  <cp:contentStatus/>
</cp:coreProperties>
</file>