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DiBlasi\Desktop\OCCH Tools and Calculators\"/>
    </mc:Choice>
  </mc:AlternateContent>
  <bookViews>
    <workbookView xWindow="120" yWindow="15" windowWidth="15480" windowHeight="11640" tabRatio="924"/>
  </bookViews>
  <sheets>
    <sheet name="Asset Manager Formulas" sheetId="1" r:id="rId1"/>
    <sheet name="Net Operating Income" sheetId="8" r:id="rId2"/>
    <sheet name="Debt Service Coverage Ratio" sheetId="6" r:id="rId3"/>
    <sheet name="Expense Ratio" sheetId="9" r:id="rId4"/>
    <sheet name="Maximum Supportable Debt" sheetId="7" r:id="rId5"/>
    <sheet name="Asset Valuation" sheetId="3" r:id="rId6"/>
  </sheets>
  <calcPr calcId="162913" iterate="1" iterateCount="15" calcOnSave="0"/>
</workbook>
</file>

<file path=xl/calcChain.xml><?xml version="1.0" encoding="utf-8"?>
<calcChain xmlns="http://schemas.openxmlformats.org/spreadsheetml/2006/main">
  <c r="P23" i="9" l="1"/>
  <c r="P20" i="9"/>
  <c r="P17" i="9"/>
  <c r="P16" i="9"/>
  <c r="P15" i="9"/>
  <c r="F27" i="9"/>
  <c r="F26" i="9"/>
  <c r="F25" i="9"/>
  <c r="F18" i="9"/>
  <c r="F21" i="9" s="1"/>
  <c r="F14" i="7"/>
  <c r="F16" i="7" s="1"/>
  <c r="F20" i="6"/>
  <c r="F19" i="6"/>
  <c r="F11" i="6"/>
  <c r="F14" i="6" s="1"/>
  <c r="E12" i="8"/>
  <c r="E15" i="8"/>
  <c r="F12" i="3"/>
  <c r="F18" i="6"/>
  <c r="P25" i="9" l="1"/>
  <c r="P18" i="9"/>
  <c r="P21" i="9" s="1"/>
  <c r="P27" i="9"/>
  <c r="P26" i="9"/>
</calcChain>
</file>

<file path=xl/sharedStrings.xml><?xml version="1.0" encoding="utf-8"?>
<sst xmlns="http://schemas.openxmlformats.org/spreadsheetml/2006/main" count="108" uniqueCount="54">
  <si>
    <t>Formula</t>
  </si>
  <si>
    <t>Category</t>
  </si>
  <si>
    <t>Property Valuation</t>
  </si>
  <si>
    <t xml:space="preserve">NOI / Cap Rate </t>
  </si>
  <si>
    <t>Debt Service Coverage Ratio</t>
  </si>
  <si>
    <t>Debt Calculation</t>
  </si>
  <si>
    <t xml:space="preserve">NOI / debt service </t>
  </si>
  <si>
    <t>Maximum Supportable Debt</t>
  </si>
  <si>
    <t xml:space="preserve">NOI / Debt service coverage ratio </t>
  </si>
  <si>
    <t>Example:</t>
  </si>
  <si>
    <t>NOI:</t>
  </si>
  <si>
    <t>Capitalization Rate:</t>
  </si>
  <si>
    <t>Total Asset Value:</t>
  </si>
  <si>
    <t>Debt Service:</t>
  </si>
  <si>
    <t>Debt Service Coverage Ratio:</t>
  </si>
  <si>
    <t>for a significant portion of the past decade. The data indicate that debt coverage ratios</t>
  </si>
  <si>
    <t>climbed from these levels to 1.19 in 2009 and 1.24 in 2010. Reznick Group suspects that the</t>
  </si>
  <si>
    <t>increase in these ratios is largely attributable to several factors including the increasing number</t>
  </si>
  <si>
    <t>of housing tax credit properties that have been financed with little to no hard debt, the</t>
  </si>
  <si>
    <t>impact of higher housing credit prices on the equity/debt mix in housing tax credit properties</t>
  </si>
  <si>
    <t>and the fact that a significant number of properties reported higher rental income.</t>
  </si>
  <si>
    <t>Maximum Annual Debt Service</t>
  </si>
  <si>
    <t>Maximum Annual Debt Service:</t>
  </si>
  <si>
    <t>NOI</t>
  </si>
  <si>
    <t>Adjusted NOI</t>
  </si>
  <si>
    <t>**The debt coverage ratio for housing tax credit properties has hovered between 1.13 and 1.15</t>
  </si>
  <si>
    <t>Replacement Reserves:</t>
  </si>
  <si>
    <t>Total Income:</t>
  </si>
  <si>
    <t>Total Operating Expenses:</t>
  </si>
  <si>
    <t>Asset Management Fee</t>
  </si>
  <si>
    <t>(Including Asset Management Fees)</t>
  </si>
  <si>
    <t>(Excluding Asset Management Fees)</t>
  </si>
  <si>
    <t>(included in total operating expenses)</t>
  </si>
  <si>
    <t>(Excluding Replacement Reserves and Asset Management Fees)</t>
  </si>
  <si>
    <t>Target DCSR:</t>
  </si>
  <si>
    <t xml:space="preserve">NOI / Cap rate </t>
  </si>
  <si>
    <t xml:space="preserve">NOI / Debt service </t>
  </si>
  <si>
    <t xml:space="preserve">Total Income - Total Operating Expenses </t>
  </si>
  <si>
    <t>Net Operating Income (NOI)</t>
  </si>
  <si>
    <t>Operations</t>
  </si>
  <si>
    <t>-- Some may include or exclude Asset Management Fees in Operating Expense numbers</t>
  </si>
  <si>
    <t>-- Some may include the required reserve deposits in NOI</t>
  </si>
  <si>
    <t>Asset Valuation (Income Approach)</t>
  </si>
  <si>
    <t>Typical DCR Calculation</t>
  </si>
  <si>
    <t>Expense Ratio</t>
  </si>
  <si>
    <t>Expens Ratio</t>
  </si>
  <si>
    <t>Alternative to the DCR Calucation</t>
  </si>
  <si>
    <t>Similar to DCR test, this ratio better accounts for low-leverage or no-hard debt deals</t>
  </si>
  <si>
    <t>Still produces an objective 'coverage test' for each property</t>
  </si>
  <si>
    <t>Proposed by Brian Myers of the Richman Group during discussion with AHIC</t>
  </si>
  <si>
    <t>Income / (expenses + debt service + reserve deposits)</t>
  </si>
  <si>
    <t>Total Income / Total expenses (including debt service and reserves)</t>
  </si>
  <si>
    <t>(escalated or not escalated?)</t>
  </si>
  <si>
    <t>Delinquency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</si>
</sst>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8" fontId="0" fillId="2" borderId="0" xfId="0" applyNumberFormat="1" applyFill="1"/>
    <xf numFmtId="0" fontId="0" fillId="2" borderId="0" xfId="0" applyFill="1" applyBorder="1"/>
    <xf numFmtId="0" fontId="3" fillId="2" borderId="0" xfId="0" applyFont="1" applyFill="1"/>
    <xf numFmtId="0" fontId="4" fillId="2" borderId="0" xfId="0" applyFont="1" applyFill="1"/>
    <xf numFmtId="0" fontId="0" fillId="2" borderId="0" xfId="0" applyFill="1" applyAlignment="1">
      <alignment horizontal="center"/>
    </xf>
    <xf numFmtId="10" fontId="0" fillId="3" borderId="1" xfId="2" applyNumberFormat="1" applyFont="1" applyFill="1" applyBorder="1" applyAlignment="1">
      <alignment horizontal="center"/>
    </xf>
    <xf numFmtId="2" fontId="2" fillId="2" borderId="0" xfId="2" applyNumberFormat="1" applyFont="1" applyFill="1" applyAlignment="1">
      <alignment horizontal="center"/>
    </xf>
    <xf numFmtId="2" fontId="0" fillId="3" borderId="1" xfId="2" applyNumberFormat="1" applyFont="1" applyFill="1" applyBorder="1" applyAlignment="1">
      <alignment horizontal="center"/>
    </xf>
    <xf numFmtId="164" fontId="2" fillId="2" borderId="0" xfId="1" applyNumberFormat="1" applyFont="1" applyFill="1" applyAlignment="1">
      <alignment horizontal="center"/>
    </xf>
    <xf numFmtId="5" fontId="0" fillId="3" borderId="1" xfId="1" applyNumberFormat="1" applyFont="1" applyFill="1" applyBorder="1" applyAlignment="1">
      <alignment horizontal="center"/>
    </xf>
    <xf numFmtId="5" fontId="0" fillId="3" borderId="1" xfId="1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5" fontId="0" fillId="2" borderId="0" xfId="1" applyNumberFormat="1" applyFont="1" applyFill="1" applyBorder="1" applyAlignment="1">
      <alignment horizontal="center"/>
    </xf>
    <xf numFmtId="2" fontId="2" fillId="2" borderId="0" xfId="2" applyNumberFormat="1" applyFont="1" applyFill="1" applyBorder="1" applyAlignment="1">
      <alignment horizontal="center"/>
    </xf>
    <xf numFmtId="2" fontId="0" fillId="2" borderId="0" xfId="2" applyNumberFormat="1" applyFont="1" applyFill="1"/>
    <xf numFmtId="164" fontId="0" fillId="2" borderId="0" xfId="1" applyNumberFormat="1" applyFont="1" applyFill="1"/>
    <xf numFmtId="2" fontId="0" fillId="2" borderId="0" xfId="2" applyNumberFormat="1" applyFont="1" applyFill="1" applyBorder="1" applyAlignment="1">
      <alignment horizontal="center"/>
    </xf>
    <xf numFmtId="164" fontId="0" fillId="2" borderId="0" xfId="2" applyNumberFormat="1" applyFont="1" applyFill="1" applyBorder="1" applyAlignment="1">
      <alignment horizontal="center"/>
    </xf>
    <xf numFmtId="5" fontId="0" fillId="2" borderId="0" xfId="0" applyNumberFormat="1" applyFill="1"/>
    <xf numFmtId="5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0" fillId="2" borderId="0" xfId="0" quotePrefix="1" applyFill="1"/>
    <xf numFmtId="9" fontId="0" fillId="2" borderId="0" xfId="2" applyFont="1" applyFill="1" applyBorder="1" applyAlignment="1">
      <alignment horizontal="center"/>
    </xf>
    <xf numFmtId="5" fontId="0" fillId="2" borderId="1" xfId="1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D14"/>
  <sheetViews>
    <sheetView tabSelected="1" workbookViewId="0">
      <selection activeCell="A22" sqref="A22"/>
    </sheetView>
  </sheetViews>
  <sheetFormatPr defaultRowHeight="15" x14ac:dyDescent="0.25"/>
  <cols>
    <col min="1" max="1" width="32.85546875" style="1" bestFit="1" customWidth="1"/>
    <col min="2" max="2" width="20.140625" style="1" bestFit="1" customWidth="1"/>
    <col min="3" max="16384" width="9.140625" style="1"/>
  </cols>
  <sheetData>
    <row r="1" spans="1:4" x14ac:dyDescent="0.25">
      <c r="A1" s="1" t="s">
        <v>0</v>
      </c>
      <c r="B1" s="1" t="s">
        <v>1</v>
      </c>
    </row>
    <row r="3" spans="1:4" x14ac:dyDescent="0.25">
      <c r="A3" s="1" t="s">
        <v>38</v>
      </c>
      <c r="B3" s="1" t="s">
        <v>39</v>
      </c>
      <c r="D3" s="1" t="s">
        <v>37</v>
      </c>
    </row>
    <row r="4" spans="1:4" x14ac:dyDescent="0.25">
      <c r="A4" s="1" t="s">
        <v>4</v>
      </c>
      <c r="B4" s="1" t="s">
        <v>5</v>
      </c>
      <c r="D4" s="1" t="s">
        <v>36</v>
      </c>
    </row>
    <row r="5" spans="1:4" x14ac:dyDescent="0.25">
      <c r="A5" s="1" t="s">
        <v>45</v>
      </c>
      <c r="B5" s="1" t="s">
        <v>5</v>
      </c>
      <c r="D5" s="1" t="s">
        <v>51</v>
      </c>
    </row>
    <row r="6" spans="1:4" x14ac:dyDescent="0.25">
      <c r="A6" s="1" t="s">
        <v>7</v>
      </c>
      <c r="B6" s="1" t="s">
        <v>5</v>
      </c>
      <c r="D6" s="1" t="s">
        <v>8</v>
      </c>
    </row>
    <row r="7" spans="1:4" x14ac:dyDescent="0.25">
      <c r="A7" s="1" t="s">
        <v>42</v>
      </c>
      <c r="B7" s="1" t="s">
        <v>2</v>
      </c>
      <c r="D7" s="1" t="s">
        <v>35</v>
      </c>
    </row>
    <row r="8" spans="1:4" x14ac:dyDescent="0.25">
      <c r="A8" s="1" t="s">
        <v>53</v>
      </c>
    </row>
    <row r="9" spans="1:4" x14ac:dyDescent="0.25">
      <c r="A9" s="2"/>
    </row>
    <row r="11" spans="1:4" x14ac:dyDescent="0.25">
      <c r="A11" s="3"/>
      <c r="B11" s="3"/>
    </row>
    <row r="12" spans="1:4" x14ac:dyDescent="0.25">
      <c r="A12" s="3"/>
      <c r="B12" s="3"/>
    </row>
    <row r="13" spans="1:4" x14ac:dyDescent="0.25">
      <c r="A13" s="3"/>
      <c r="B13" s="3"/>
    </row>
    <row r="14" spans="1:4" x14ac:dyDescent="0.25">
      <c r="A14" s="3"/>
      <c r="B14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9"/>
  <sheetViews>
    <sheetView zoomScaleNormal="100" workbookViewId="0"/>
  </sheetViews>
  <sheetFormatPr defaultRowHeight="15" x14ac:dyDescent="0.25"/>
  <cols>
    <col min="1" max="1" width="4" style="1" customWidth="1"/>
    <col min="2" max="3" width="9.140625" style="1"/>
    <col min="4" max="4" width="14.7109375" style="1" customWidth="1"/>
    <col min="5" max="5" width="9.140625" style="1"/>
    <col min="6" max="6" width="12.5703125" style="1" bestFit="1" customWidth="1"/>
    <col min="7" max="7" width="2.85546875" style="1" customWidth="1"/>
    <col min="8" max="16384" width="9.140625" style="1"/>
  </cols>
  <sheetData>
    <row r="2" spans="2:9" ht="21" x14ac:dyDescent="0.35">
      <c r="B2" s="4" t="s">
        <v>38</v>
      </c>
    </row>
    <row r="4" spans="2:9" x14ac:dyDescent="0.25">
      <c r="B4" s="1" t="s">
        <v>37</v>
      </c>
    </row>
    <row r="6" spans="2:9" x14ac:dyDescent="0.25">
      <c r="C6" s="5"/>
    </row>
    <row r="7" spans="2:9" x14ac:dyDescent="0.25">
      <c r="B7" s="5" t="s">
        <v>9</v>
      </c>
      <c r="E7" s="6"/>
      <c r="F7" s="6"/>
      <c r="G7" s="14"/>
      <c r="I7" s="13"/>
    </row>
    <row r="8" spans="2:9" x14ac:dyDescent="0.25">
      <c r="G8" s="14"/>
      <c r="I8" s="3"/>
    </row>
    <row r="9" spans="2:9" x14ac:dyDescent="0.25">
      <c r="B9" s="1" t="s">
        <v>27</v>
      </c>
      <c r="E9" s="11">
        <v>290000</v>
      </c>
      <c r="G9" s="14"/>
      <c r="I9" s="14"/>
    </row>
    <row r="10" spans="2:9" x14ac:dyDescent="0.25">
      <c r="B10" s="1" t="s">
        <v>28</v>
      </c>
      <c r="E10" s="11">
        <v>212550</v>
      </c>
      <c r="G10" s="14"/>
      <c r="I10" s="14"/>
    </row>
    <row r="11" spans="2:9" x14ac:dyDescent="0.25">
      <c r="C11" s="1" t="s">
        <v>29</v>
      </c>
      <c r="E11" s="11">
        <v>6396</v>
      </c>
      <c r="F11" s="1" t="s">
        <v>32</v>
      </c>
      <c r="G11" s="14"/>
      <c r="I11" s="14"/>
    </row>
    <row r="12" spans="2:9" x14ac:dyDescent="0.25">
      <c r="C12" s="22" t="s">
        <v>23</v>
      </c>
      <c r="E12" s="21">
        <f>E9-E10</f>
        <v>77450</v>
      </c>
      <c r="G12" s="14"/>
      <c r="I12" s="14"/>
    </row>
    <row r="13" spans="2:9" x14ac:dyDescent="0.25">
      <c r="E13" s="20"/>
      <c r="G13" s="14"/>
      <c r="I13" s="14"/>
    </row>
    <row r="14" spans="2:9" x14ac:dyDescent="0.25">
      <c r="B14" s="1" t="s">
        <v>26</v>
      </c>
      <c r="E14" s="11">
        <v>10125</v>
      </c>
      <c r="G14" s="14"/>
      <c r="I14" s="14"/>
    </row>
    <row r="15" spans="2:9" x14ac:dyDescent="0.25">
      <c r="C15" s="22" t="s">
        <v>24</v>
      </c>
      <c r="E15" s="21">
        <f>E12-E14</f>
        <v>67325</v>
      </c>
      <c r="G15" s="14"/>
      <c r="I15" s="14"/>
    </row>
    <row r="16" spans="2:9" x14ac:dyDescent="0.25">
      <c r="G16" s="14"/>
      <c r="I16" s="14"/>
    </row>
    <row r="18" spans="2:2" x14ac:dyDescent="0.25">
      <c r="B18" s="23" t="s">
        <v>40</v>
      </c>
    </row>
    <row r="19" spans="2:2" x14ac:dyDescent="0.25">
      <c r="B19" s="23" t="s">
        <v>41</v>
      </c>
    </row>
  </sheetData>
  <pageMargins left="0.7" right="0.7" top="0.75" bottom="0.75" header="0.3" footer="0.3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1"/>
  <sheetViews>
    <sheetView workbookViewId="0">
      <selection activeCell="O26" sqref="O26"/>
    </sheetView>
  </sheetViews>
  <sheetFormatPr defaultRowHeight="15" x14ac:dyDescent="0.25"/>
  <cols>
    <col min="1" max="1" width="4" style="1" customWidth="1"/>
    <col min="2" max="2" width="9.140625" style="1"/>
    <col min="3" max="3" width="5.140625" style="1" customWidth="1"/>
    <col min="4" max="4" width="9.140625" style="1"/>
    <col min="5" max="5" width="12.7109375" style="1" customWidth="1"/>
    <col min="6" max="6" width="12.140625" style="1" customWidth="1"/>
    <col min="7" max="7" width="4.140625" style="1" customWidth="1"/>
    <col min="8" max="8" width="15.28515625" style="1" customWidth="1"/>
    <col min="9" max="9" width="9.140625" style="1"/>
    <col min="10" max="10" width="15.5703125" style="1" customWidth="1"/>
    <col min="11" max="16384" width="9.140625" style="1"/>
  </cols>
  <sheetData>
    <row r="2" spans="2:10" ht="21" x14ac:dyDescent="0.35">
      <c r="B2" s="4" t="s">
        <v>4</v>
      </c>
    </row>
    <row r="4" spans="2:10" x14ac:dyDescent="0.25">
      <c r="B4" s="1" t="s">
        <v>6</v>
      </c>
      <c r="H4" s="14"/>
    </row>
    <row r="5" spans="2:10" x14ac:dyDescent="0.25">
      <c r="H5" s="14"/>
    </row>
    <row r="6" spans="2:10" x14ac:dyDescent="0.25">
      <c r="C6" s="5" t="s">
        <v>9</v>
      </c>
      <c r="F6" s="6"/>
      <c r="G6" s="6"/>
      <c r="H6" s="14"/>
      <c r="J6" s="13"/>
    </row>
    <row r="7" spans="2:10" x14ac:dyDescent="0.25">
      <c r="H7" s="14"/>
      <c r="J7" s="3"/>
    </row>
    <row r="8" spans="2:10" x14ac:dyDescent="0.25">
      <c r="C8" s="1" t="s">
        <v>27</v>
      </c>
      <c r="F8" s="11">
        <v>290000</v>
      </c>
      <c r="H8" s="14"/>
      <c r="J8" s="14"/>
    </row>
    <row r="9" spans="2:10" x14ac:dyDescent="0.25">
      <c r="C9" s="1" t="s">
        <v>28</v>
      </c>
      <c r="F9" s="11">
        <v>212550</v>
      </c>
      <c r="H9" s="14"/>
      <c r="J9" s="14"/>
    </row>
    <row r="10" spans="2:10" x14ac:dyDescent="0.25">
      <c r="D10" s="1" t="s">
        <v>29</v>
      </c>
      <c r="F10" s="11">
        <v>6396</v>
      </c>
      <c r="G10" s="1" t="s">
        <v>32</v>
      </c>
      <c r="H10" s="14"/>
      <c r="J10" s="14"/>
    </row>
    <row r="11" spans="2:10" x14ac:dyDescent="0.25">
      <c r="D11" s="22" t="s">
        <v>23</v>
      </c>
      <c r="F11" s="21">
        <f>F8-F9</f>
        <v>77450</v>
      </c>
      <c r="H11" s="14"/>
      <c r="J11" s="14"/>
    </row>
    <row r="12" spans="2:10" x14ac:dyDescent="0.25">
      <c r="F12" s="20"/>
      <c r="H12" s="14"/>
      <c r="J12" s="14"/>
    </row>
    <row r="13" spans="2:10" x14ac:dyDescent="0.25">
      <c r="C13" s="1" t="s">
        <v>26</v>
      </c>
      <c r="F13" s="11">
        <v>10125</v>
      </c>
      <c r="G13" s="1" t="s">
        <v>52</v>
      </c>
      <c r="H13" s="14"/>
      <c r="J13" s="14"/>
    </row>
    <row r="14" spans="2:10" x14ac:dyDescent="0.25">
      <c r="D14" s="22" t="s">
        <v>24</v>
      </c>
      <c r="F14" s="21">
        <f>F11-F13</f>
        <v>67325</v>
      </c>
      <c r="H14" s="14"/>
      <c r="J14" s="14"/>
    </row>
    <row r="15" spans="2:10" x14ac:dyDescent="0.25">
      <c r="H15" s="14"/>
      <c r="J15" s="14"/>
    </row>
    <row r="16" spans="2:10" x14ac:dyDescent="0.25">
      <c r="C16" s="1" t="s">
        <v>13</v>
      </c>
      <c r="F16" s="11">
        <v>66444</v>
      </c>
      <c r="H16" s="14"/>
      <c r="J16" s="13"/>
    </row>
    <row r="17" spans="2:10" x14ac:dyDescent="0.25">
      <c r="F17" s="6"/>
      <c r="H17" s="14"/>
      <c r="J17" s="13"/>
    </row>
    <row r="18" spans="2:10" x14ac:dyDescent="0.25">
      <c r="C18" s="22" t="s">
        <v>14</v>
      </c>
      <c r="F18" s="8">
        <f>(F8-F9-F13)/F16</f>
        <v>1.0132592860152911</v>
      </c>
      <c r="G18" s="1" t="s">
        <v>30</v>
      </c>
      <c r="H18" s="14"/>
      <c r="J18" s="15"/>
    </row>
    <row r="19" spans="2:10" x14ac:dyDescent="0.25">
      <c r="F19" s="8">
        <f>((F8-F9+F10)-F13)/F16</f>
        <v>1.1095207994702305</v>
      </c>
      <c r="G19" s="1" t="s">
        <v>31</v>
      </c>
      <c r="H19" s="14"/>
    </row>
    <row r="20" spans="2:10" x14ac:dyDescent="0.25">
      <c r="F20" s="8">
        <f>(F8-F9+F10)/F16</f>
        <v>1.2619047619047619</v>
      </c>
      <c r="G20" s="1" t="s">
        <v>33</v>
      </c>
      <c r="H20" s="14"/>
    </row>
    <row r="21" spans="2:10" x14ac:dyDescent="0.25">
      <c r="H21" s="14"/>
    </row>
    <row r="25" spans="2:10" x14ac:dyDescent="0.25">
      <c r="B25" s="1" t="s">
        <v>25</v>
      </c>
    </row>
    <row r="26" spans="2:10" x14ac:dyDescent="0.25">
      <c r="B26" s="1" t="s">
        <v>15</v>
      </c>
    </row>
    <row r="27" spans="2:10" x14ac:dyDescent="0.25">
      <c r="B27" s="1" t="s">
        <v>16</v>
      </c>
    </row>
    <row r="28" spans="2:10" x14ac:dyDescent="0.25">
      <c r="B28" s="1" t="s">
        <v>17</v>
      </c>
    </row>
    <row r="29" spans="2:10" x14ac:dyDescent="0.25">
      <c r="B29" s="1" t="s">
        <v>18</v>
      </c>
    </row>
    <row r="30" spans="2:10" x14ac:dyDescent="0.25">
      <c r="B30" s="1" t="s">
        <v>19</v>
      </c>
    </row>
    <row r="31" spans="2:10" x14ac:dyDescent="0.25">
      <c r="B31" s="1" t="s">
        <v>20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8"/>
  <sheetViews>
    <sheetView workbookViewId="0"/>
  </sheetViews>
  <sheetFormatPr defaultRowHeight="15" x14ac:dyDescent="0.25"/>
  <cols>
    <col min="1" max="1" width="4" style="1" customWidth="1"/>
    <col min="2" max="2" width="9.140625" style="1"/>
    <col min="3" max="3" width="5.140625" style="1" customWidth="1"/>
    <col min="4" max="4" width="9.140625" style="1"/>
    <col min="5" max="5" width="12.7109375" style="1" customWidth="1"/>
    <col min="6" max="6" width="12.140625" style="1" customWidth="1"/>
    <col min="7" max="7" width="4.140625" style="1" customWidth="1"/>
    <col min="8" max="8" width="15.28515625" style="1" customWidth="1"/>
    <col min="9" max="9" width="9.140625" style="1"/>
    <col min="10" max="10" width="15.5703125" style="1" customWidth="1"/>
    <col min="11" max="13" width="9.140625" style="1"/>
    <col min="14" max="14" width="13.42578125" style="1" customWidth="1"/>
    <col min="15" max="15" width="9.140625" style="1"/>
    <col min="16" max="16" width="11.140625" style="1" customWidth="1"/>
    <col min="17" max="16384" width="9.140625" style="1"/>
  </cols>
  <sheetData>
    <row r="2" spans="2:20" ht="21" x14ac:dyDescent="0.35">
      <c r="B2" s="4" t="s">
        <v>44</v>
      </c>
    </row>
    <row r="4" spans="2:20" x14ac:dyDescent="0.25">
      <c r="B4" s="1" t="s">
        <v>50</v>
      </c>
      <c r="H4" s="1" t="s">
        <v>46</v>
      </c>
    </row>
    <row r="5" spans="2:20" x14ac:dyDescent="0.25">
      <c r="H5" s="1" t="s">
        <v>47</v>
      </c>
    </row>
    <row r="6" spans="2:20" x14ac:dyDescent="0.25">
      <c r="H6" s="1" t="s">
        <v>48</v>
      </c>
    </row>
    <row r="7" spans="2:20" x14ac:dyDescent="0.25">
      <c r="H7" s="1" t="s">
        <v>49</v>
      </c>
    </row>
    <row r="8" spans="2:20" x14ac:dyDescent="0.25">
      <c r="H8" s="14"/>
    </row>
    <row r="9" spans="2:20" x14ac:dyDescent="0.25">
      <c r="H9" s="14"/>
    </row>
    <row r="10" spans="2:20" x14ac:dyDescent="0.25">
      <c r="H10" s="14"/>
    </row>
    <row r="11" spans="2:20" x14ac:dyDescent="0.25">
      <c r="H11" s="14"/>
      <c r="M11" s="1" t="s">
        <v>43</v>
      </c>
    </row>
    <row r="12" spans="2:20" x14ac:dyDescent="0.25">
      <c r="H12" s="14"/>
    </row>
    <row r="13" spans="2:20" x14ac:dyDescent="0.25">
      <c r="C13" s="5" t="s">
        <v>9</v>
      </c>
      <c r="F13" s="6"/>
      <c r="G13" s="6"/>
      <c r="H13" s="14"/>
      <c r="J13" s="13"/>
      <c r="M13" s="5" t="s">
        <v>9</v>
      </c>
      <c r="P13" s="6"/>
      <c r="Q13" s="6"/>
      <c r="R13" s="14"/>
      <c r="T13" s="13"/>
    </row>
    <row r="14" spans="2:20" x14ac:dyDescent="0.25">
      <c r="H14" s="14"/>
      <c r="J14" s="3"/>
      <c r="R14" s="14"/>
      <c r="T14" s="3"/>
    </row>
    <row r="15" spans="2:20" x14ac:dyDescent="0.25">
      <c r="C15" s="1" t="s">
        <v>27</v>
      </c>
      <c r="F15" s="11">
        <v>225000</v>
      </c>
      <c r="H15" s="14"/>
      <c r="J15" s="14"/>
      <c r="M15" s="1" t="s">
        <v>27</v>
      </c>
      <c r="P15" s="25">
        <f>F15</f>
        <v>225000</v>
      </c>
      <c r="R15" s="14"/>
      <c r="T15" s="14"/>
    </row>
    <row r="16" spans="2:20" x14ac:dyDescent="0.25">
      <c r="C16" s="1" t="s">
        <v>28</v>
      </c>
      <c r="F16" s="11">
        <v>212550</v>
      </c>
      <c r="H16" s="14"/>
      <c r="J16" s="14"/>
      <c r="M16" s="1" t="s">
        <v>28</v>
      </c>
      <c r="P16" s="25">
        <f>F16</f>
        <v>212550</v>
      </c>
      <c r="R16" s="14"/>
      <c r="T16" s="14"/>
    </row>
    <row r="17" spans="2:20" x14ac:dyDescent="0.25">
      <c r="D17" s="1" t="s">
        <v>29</v>
      </c>
      <c r="F17" s="11">
        <v>6396</v>
      </c>
      <c r="G17" s="1" t="s">
        <v>32</v>
      </c>
      <c r="H17" s="14"/>
      <c r="J17" s="14"/>
      <c r="N17" s="1" t="s">
        <v>29</v>
      </c>
      <c r="P17" s="25">
        <f>F17</f>
        <v>6396</v>
      </c>
      <c r="Q17" s="1" t="s">
        <v>32</v>
      </c>
      <c r="R17" s="14"/>
      <c r="T17" s="14"/>
    </row>
    <row r="18" spans="2:20" x14ac:dyDescent="0.25">
      <c r="D18" s="22" t="s">
        <v>23</v>
      </c>
      <c r="F18" s="21">
        <f>F15-F16</f>
        <v>12450</v>
      </c>
      <c r="H18" s="14"/>
      <c r="J18" s="14"/>
      <c r="N18" s="22" t="s">
        <v>23</v>
      </c>
      <c r="P18" s="21">
        <f>P15-P16</f>
        <v>12450</v>
      </c>
      <c r="R18" s="14"/>
      <c r="T18" s="14"/>
    </row>
    <row r="19" spans="2:20" x14ac:dyDescent="0.25">
      <c r="F19" s="20"/>
      <c r="H19" s="14"/>
      <c r="J19" s="14"/>
      <c r="P19" s="20"/>
      <c r="R19" s="14"/>
      <c r="T19" s="14"/>
    </row>
    <row r="20" spans="2:20" x14ac:dyDescent="0.25">
      <c r="C20" s="1" t="s">
        <v>26</v>
      </c>
      <c r="F20" s="11">
        <v>10125</v>
      </c>
      <c r="H20" s="14"/>
      <c r="J20" s="14"/>
      <c r="M20" s="1" t="s">
        <v>26</v>
      </c>
      <c r="P20" s="25">
        <f>F20</f>
        <v>10125</v>
      </c>
      <c r="R20" s="14"/>
      <c r="T20" s="14"/>
    </row>
    <row r="21" spans="2:20" x14ac:dyDescent="0.25">
      <c r="D21" s="22" t="s">
        <v>24</v>
      </c>
      <c r="F21" s="21">
        <f>F18-F20</f>
        <v>2325</v>
      </c>
      <c r="H21" s="14"/>
      <c r="J21" s="14"/>
      <c r="N21" s="22" t="s">
        <v>24</v>
      </c>
      <c r="P21" s="21">
        <f>P18-P20</f>
        <v>2325</v>
      </c>
      <c r="R21" s="14"/>
      <c r="T21" s="14"/>
    </row>
    <row r="22" spans="2:20" x14ac:dyDescent="0.25">
      <c r="H22" s="14"/>
      <c r="J22" s="14"/>
      <c r="R22" s="14"/>
      <c r="T22" s="14"/>
    </row>
    <row r="23" spans="2:20" x14ac:dyDescent="0.25">
      <c r="C23" s="1" t="s">
        <v>13</v>
      </c>
      <c r="F23" s="11">
        <v>25000</v>
      </c>
      <c r="H23" s="24"/>
      <c r="J23" s="13"/>
      <c r="M23" s="1" t="s">
        <v>13</v>
      </c>
      <c r="P23" s="25">
        <f>F23</f>
        <v>25000</v>
      </c>
      <c r="R23" s="14"/>
      <c r="T23" s="13"/>
    </row>
    <row r="24" spans="2:20" x14ac:dyDescent="0.25">
      <c r="F24" s="6"/>
      <c r="H24" s="14"/>
      <c r="J24" s="13"/>
      <c r="P24" s="6"/>
      <c r="R24" s="14"/>
      <c r="T24" s="13"/>
    </row>
    <row r="25" spans="2:20" x14ac:dyDescent="0.25">
      <c r="C25" s="22" t="s">
        <v>44</v>
      </c>
      <c r="F25" s="8">
        <f>F15/(F16+F20+F23)</f>
        <v>0.9084485717169678</v>
      </c>
      <c r="G25" s="1" t="s">
        <v>30</v>
      </c>
      <c r="H25" s="14"/>
      <c r="J25" s="15"/>
      <c r="M25" s="22" t="s">
        <v>14</v>
      </c>
      <c r="P25" s="8">
        <f>(P15-P16-P20)/P23</f>
        <v>9.2999999999999999E-2</v>
      </c>
      <c r="Q25" s="1" t="s">
        <v>30</v>
      </c>
      <c r="R25" s="14"/>
      <c r="T25" s="15"/>
    </row>
    <row r="26" spans="2:20" x14ac:dyDescent="0.25">
      <c r="F26" s="8">
        <f>F15/(F16+F20+F23-F17)</f>
        <v>0.93253039012926942</v>
      </c>
      <c r="G26" s="1" t="s">
        <v>31</v>
      </c>
      <c r="H26" s="14"/>
      <c r="P26" s="8">
        <f>((P15-P16+P17)-P20)/P23</f>
        <v>0.34883999999999998</v>
      </c>
      <c r="Q26" s="1" t="s">
        <v>31</v>
      </c>
      <c r="R26" s="14"/>
    </row>
    <row r="27" spans="2:20" x14ac:dyDescent="0.25">
      <c r="F27" s="8">
        <f>F15/(F16+F23-F17)</f>
        <v>0.97337705598864821</v>
      </c>
      <c r="G27" s="1" t="s">
        <v>33</v>
      </c>
      <c r="H27" s="14"/>
      <c r="P27" s="8">
        <f>(P15-P16+P17)/P23</f>
        <v>0.75383999999999995</v>
      </c>
      <c r="Q27" s="1" t="s">
        <v>33</v>
      </c>
      <c r="R27" s="14"/>
    </row>
    <row r="28" spans="2:20" x14ac:dyDescent="0.25">
      <c r="H28" s="14"/>
    </row>
    <row r="32" spans="2:20" x14ac:dyDescent="0.25">
      <c r="B32" s="1" t="s">
        <v>25</v>
      </c>
    </row>
    <row r="33" spans="2:2" x14ac:dyDescent="0.25">
      <c r="B33" s="1" t="s">
        <v>15</v>
      </c>
    </row>
    <row r="34" spans="2:2" x14ac:dyDescent="0.25">
      <c r="B34" s="1" t="s">
        <v>16</v>
      </c>
    </row>
    <row r="35" spans="2:2" x14ac:dyDescent="0.25">
      <c r="B35" s="1" t="s">
        <v>17</v>
      </c>
    </row>
    <row r="36" spans="2:2" x14ac:dyDescent="0.25">
      <c r="B36" s="1" t="s">
        <v>18</v>
      </c>
    </row>
    <row r="37" spans="2:2" x14ac:dyDescent="0.25">
      <c r="B37" s="1" t="s">
        <v>19</v>
      </c>
    </row>
    <row r="38" spans="2:2" x14ac:dyDescent="0.25">
      <c r="B38" s="1" t="s">
        <v>20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workbookViewId="0">
      <selection activeCell="F12" sqref="F12"/>
    </sheetView>
  </sheetViews>
  <sheetFormatPr defaultRowHeight="15" x14ac:dyDescent="0.25"/>
  <cols>
    <col min="1" max="1" width="4" style="1" customWidth="1"/>
    <col min="2" max="2" width="9.140625" style="1"/>
    <col min="3" max="3" width="10.140625" style="1" customWidth="1"/>
    <col min="4" max="4" width="9.140625" style="1"/>
    <col min="5" max="5" width="12.7109375" style="1" customWidth="1"/>
    <col min="6" max="6" width="13" style="1" customWidth="1"/>
    <col min="7" max="7" width="5.5703125" style="1" customWidth="1"/>
    <col min="8" max="16384" width="9.140625" style="1"/>
  </cols>
  <sheetData>
    <row r="2" spans="2:7" ht="21" x14ac:dyDescent="0.35">
      <c r="B2" s="4" t="s">
        <v>21</v>
      </c>
    </row>
    <row r="4" spans="2:7" x14ac:dyDescent="0.25">
      <c r="B4" s="1" t="s">
        <v>8</v>
      </c>
    </row>
    <row r="7" spans="2:7" x14ac:dyDescent="0.25">
      <c r="C7" s="5" t="s">
        <v>9</v>
      </c>
      <c r="F7" s="6"/>
      <c r="G7" s="6"/>
    </row>
    <row r="9" spans="2:7" x14ac:dyDescent="0.25">
      <c r="C9" s="1" t="s">
        <v>27</v>
      </c>
      <c r="F9" s="11">
        <v>290000</v>
      </c>
    </row>
    <row r="10" spans="2:7" x14ac:dyDescent="0.25">
      <c r="C10" s="1" t="s">
        <v>28</v>
      </c>
      <c r="F10" s="11">
        <v>212550</v>
      </c>
    </row>
    <row r="11" spans="2:7" x14ac:dyDescent="0.25">
      <c r="C11" s="1" t="s">
        <v>26</v>
      </c>
      <c r="F11" s="11">
        <v>10125</v>
      </c>
    </row>
    <row r="12" spans="2:7" x14ac:dyDescent="0.25">
      <c r="C12" s="1" t="s">
        <v>34</v>
      </c>
      <c r="F12" s="9">
        <v>1.1499999999999999</v>
      </c>
      <c r="G12" s="16"/>
    </row>
    <row r="13" spans="2:7" x14ac:dyDescent="0.25">
      <c r="F13" s="18"/>
      <c r="G13" s="16"/>
    </row>
    <row r="14" spans="2:7" x14ac:dyDescent="0.25">
      <c r="C14" s="1" t="s">
        <v>10</v>
      </c>
      <c r="F14" s="19">
        <f>F9-F10-F11</f>
        <v>67325</v>
      </c>
      <c r="G14" s="16"/>
    </row>
    <row r="15" spans="2:7" x14ac:dyDescent="0.25">
      <c r="F15" s="6"/>
    </row>
    <row r="16" spans="2:7" x14ac:dyDescent="0.25">
      <c r="C16" s="1" t="s">
        <v>22</v>
      </c>
      <c r="F16" s="10">
        <f>F14/F12</f>
        <v>58543.478260869568</v>
      </c>
      <c r="G16" s="1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"/>
  <sheetViews>
    <sheetView workbookViewId="0">
      <selection activeCell="R28" sqref="R28"/>
    </sheetView>
  </sheetViews>
  <sheetFormatPr defaultRowHeight="15" x14ac:dyDescent="0.25"/>
  <cols>
    <col min="1" max="1" width="4" style="1" customWidth="1"/>
    <col min="2" max="5" width="9.140625" style="1"/>
    <col min="6" max="6" width="15.5703125" style="1" customWidth="1"/>
    <col min="7" max="7" width="4.5703125" style="1" customWidth="1"/>
    <col min="8" max="16384" width="9.140625" style="1"/>
  </cols>
  <sheetData>
    <row r="2" spans="2:7" ht="21" x14ac:dyDescent="0.35">
      <c r="B2" s="4" t="s">
        <v>42</v>
      </c>
    </row>
    <row r="4" spans="2:7" x14ac:dyDescent="0.25">
      <c r="B4" s="1" t="s">
        <v>3</v>
      </c>
    </row>
    <row r="6" spans="2:7" x14ac:dyDescent="0.25">
      <c r="C6" s="5" t="s">
        <v>9</v>
      </c>
      <c r="F6" s="6"/>
      <c r="G6" s="6"/>
    </row>
    <row r="8" spans="2:7" x14ac:dyDescent="0.25">
      <c r="C8" s="1" t="s">
        <v>10</v>
      </c>
      <c r="F8" s="12">
        <v>68721</v>
      </c>
    </row>
    <row r="9" spans="2:7" x14ac:dyDescent="0.25">
      <c r="C9" s="1" t="s">
        <v>11</v>
      </c>
      <c r="F9" s="7">
        <v>8.5500000000000007E-2</v>
      </c>
    </row>
    <row r="10" spans="2:7" x14ac:dyDescent="0.25">
      <c r="F10" s="6"/>
    </row>
    <row r="11" spans="2:7" x14ac:dyDescent="0.25">
      <c r="F11" s="6"/>
    </row>
    <row r="12" spans="2:7" x14ac:dyDescent="0.25">
      <c r="C12" s="1" t="s">
        <v>12</v>
      </c>
      <c r="F12" s="10">
        <f>F8/F9</f>
        <v>803754.38596491225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Asset Manager Formulas</vt:lpstr>
      <vt:lpstr>Net Operating Income</vt:lpstr>
      <vt:lpstr>Debt Service Coverage Ratio</vt:lpstr>
      <vt:lpstr>Expense Ratio</vt:lpstr>
      <vt:lpstr>Maximum Supportable Debt</vt:lpstr>
      <vt:lpstr>Asset Valuation</vt:lpstr>
    </vt:vector>
  </TitlesOfParts>
  <Company>OCCH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JRausch</dc:creator>
  <cp:lastModifiedBy>Tony DiBlasi</cp:lastModifiedBy>
  <dcterms:created xsi:type="dcterms:W3CDTF">2011-09-07T19:09:14Z</dcterms:created>
  <dcterms:modified xsi:type="dcterms:W3CDTF">2017-09-16T17:07:53Z</dcterms:modified>
</cp:coreProperties>
</file>